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Finance\Reports &amp; Surveys\Disabled Student Report\1 Archive Disabled Student Report\FY 2014-15\Summary Reports\FCS website\"/>
    </mc:Choice>
  </mc:AlternateContent>
  <bookViews>
    <workbookView xWindow="360" yWindow="480" windowWidth="14850" windowHeight="8820" tabRatio="836"/>
  </bookViews>
  <sheets>
    <sheet name="Summary" sheetId="36" r:id="rId1"/>
    <sheet name="Comparison-Disb Rpt to CA2" sheetId="37" r:id="rId2"/>
    <sheet name="ACTUAL FUND 1" sheetId="31" r:id="rId3"/>
    <sheet name="ACTUAL FUND 2" sheetId="32" r:id="rId4"/>
    <sheet name="ACTUAL FUND 7" sheetId="33" r:id="rId5"/>
    <sheet name="ACTUAL ALL OTHER FUND" sheetId="34" r:id="rId6"/>
    <sheet name="TOTAL" sheetId="35" r:id="rId7"/>
    <sheet name="Eastern Florida " sheetId="3" r:id="rId8"/>
    <sheet name="Broward" sheetId="1" r:id="rId9"/>
    <sheet name="Central Florida " sheetId="4" r:id="rId10"/>
    <sheet name="Chipola" sheetId="5" r:id="rId11"/>
    <sheet name="Daytona" sheetId="6" r:id="rId12"/>
    <sheet name="FL SouthWestern" sheetId="7" r:id="rId13"/>
    <sheet name="FSCJ" sheetId="8" r:id="rId14"/>
    <sheet name="Florida Keys" sheetId="29" r:id="rId15"/>
    <sheet name="Gulf Coast" sheetId="9" r:id="rId16"/>
    <sheet name="Hillsborough" sheetId="10" r:id="rId17"/>
    <sheet name="Indian River" sheetId="11" r:id="rId18"/>
    <sheet name="Florida Gateway" sheetId="28" r:id="rId19"/>
    <sheet name="Lake-Sumter" sheetId="12" r:id="rId20"/>
    <sheet name="SCF, Manatee" sheetId="25" r:id="rId21"/>
    <sheet name="Miami Dade" sheetId="13" r:id="rId22"/>
    <sheet name="North Florida" sheetId="14" r:id="rId23"/>
    <sheet name="Northwest Florida " sheetId="30" r:id="rId24"/>
    <sheet name="Palm Beach" sheetId="15" r:id="rId25"/>
    <sheet name="Pasco-Hernando" sheetId="16" r:id="rId26"/>
    <sheet name="Pensacola" sheetId="17" r:id="rId27"/>
    <sheet name="Polk" sheetId="18" r:id="rId28"/>
    <sheet name="Saint Johns" sheetId="38" r:id="rId29"/>
    <sheet name="Saint Pete" sheetId="22" r:id="rId30"/>
    <sheet name="Santa Fe" sheetId="21" r:id="rId31"/>
    <sheet name="Seminole" sheetId="23" r:id="rId32"/>
    <sheet name="South Florida" sheetId="24" r:id="rId33"/>
    <sheet name="Tallahassee" sheetId="26" r:id="rId34"/>
    <sheet name="Valencia" sheetId="27" r:id="rId35"/>
  </sheets>
  <externalReferences>
    <externalReference r:id="rId36"/>
  </externalReferences>
  <definedNames>
    <definedName name="_xlnm.Print_Area" localSheetId="5">'ACTUAL ALL OTHER FUND'!$A$1:$AE$43</definedName>
    <definedName name="_xlnm.Print_Area" localSheetId="2">'ACTUAL FUND 1'!$A$1:$AE$43</definedName>
    <definedName name="_xlnm.Print_Area" localSheetId="3">'ACTUAL FUND 2'!$A$1:$AE$43</definedName>
    <definedName name="_xlnm.Print_Area" localSheetId="4">'ACTUAL FUND 7'!$A$1:$AE$40</definedName>
    <definedName name="_xlnm.Print_Area" localSheetId="8">Broward!$A$1:$H$43</definedName>
    <definedName name="_xlnm.Print_Area" localSheetId="9">'Central Florida '!$A$1:$H$43</definedName>
    <definedName name="_xlnm.Print_Area" localSheetId="10">Chipola!$A$1:$H$43</definedName>
    <definedName name="_xlnm.Print_Area" localSheetId="1">'Comparison-Disb Rpt to CA2'!$A$1:$E$38</definedName>
    <definedName name="_xlnm.Print_Area" localSheetId="11">Daytona!$A$1:$H$43</definedName>
    <definedName name="_xlnm.Print_Area" localSheetId="7">'Eastern Florida '!$A$1:$H$43</definedName>
    <definedName name="_xlnm.Print_Area" localSheetId="12">'FL SouthWestern'!$A$1:$H$43</definedName>
    <definedName name="_xlnm.Print_Area" localSheetId="18">'Florida Gateway'!$A$1:$H$43</definedName>
    <definedName name="_xlnm.Print_Area" localSheetId="14">'Florida Keys'!$A$1:$H$43</definedName>
    <definedName name="_xlnm.Print_Area" localSheetId="13">FSCJ!$A$1:$H$43</definedName>
    <definedName name="_xlnm.Print_Area" localSheetId="15">'Gulf Coast'!$A$1:$H$43</definedName>
    <definedName name="_xlnm.Print_Area" localSheetId="16">Hillsborough!$A$1:$H$43</definedName>
    <definedName name="_xlnm.Print_Area" localSheetId="17">'Indian River'!$A$1:$H$43</definedName>
    <definedName name="_xlnm.Print_Area" localSheetId="19">'Lake-Sumter'!$A$1:$H$45</definedName>
    <definedName name="_xlnm.Print_Area" localSheetId="21">'Miami Dade'!$A$1:$H$43</definedName>
    <definedName name="_xlnm.Print_Area" localSheetId="22">'North Florida'!$A$1:$H$43</definedName>
    <definedName name="_xlnm.Print_Area" localSheetId="23">'Northwest Florida '!$A$1:$H$43</definedName>
    <definedName name="_xlnm.Print_Area" localSheetId="24">'Palm Beach'!$A$1:$H$43</definedName>
    <definedName name="_xlnm.Print_Area" localSheetId="25">'Pasco-Hernando'!$A$1:$H$43</definedName>
    <definedName name="_xlnm.Print_Area" localSheetId="26">Pensacola!$A$1:$H$43</definedName>
    <definedName name="_xlnm.Print_Area" localSheetId="27">Polk!$A$1:$H$43</definedName>
    <definedName name="_xlnm.Print_Area" localSheetId="28">'Saint Johns'!$A$1:$H$45</definedName>
    <definedName name="_xlnm.Print_Area" localSheetId="29">'Saint Pete'!$A$1:$H$43</definedName>
    <definedName name="_xlnm.Print_Area" localSheetId="30">'Santa Fe'!$A$1:$H$43</definedName>
    <definedName name="_xlnm.Print_Area" localSheetId="20">'SCF, Manatee'!$A$1:$H$43</definedName>
    <definedName name="_xlnm.Print_Area" localSheetId="31">Seminole!$A$1:$H$41</definedName>
    <definedName name="_xlnm.Print_Area" localSheetId="32">'South Florida'!$A$1:$H$43</definedName>
    <definedName name="_xlnm.Print_Area" localSheetId="0">Summary!$A$1:$G$43</definedName>
    <definedName name="_xlnm.Print_Area" localSheetId="33">Tallahassee!$A$1:$H$43</definedName>
    <definedName name="_xlnm.Print_Area" localSheetId="6">TOTAL!$A$1:$AE$43</definedName>
    <definedName name="_xlnm.Print_Area" localSheetId="34">Valencia!$A$1:$H$43</definedName>
    <definedName name="_xlnm.Print_Area">Broward!$A$8</definedName>
    <definedName name="_xlnm.Print_Titles" localSheetId="5">'ACTUAL ALL OTHER FUND'!$A:$B</definedName>
    <definedName name="_xlnm.Print_Titles" localSheetId="2">'ACTUAL FUND 1'!$A:$B</definedName>
    <definedName name="_xlnm.Print_Titles" localSheetId="3">'ACTUAL FUND 2'!$A:$B</definedName>
    <definedName name="_xlnm.Print_Titles" localSheetId="4">'ACTUAL FUND 7'!$A:$B</definedName>
    <definedName name="_xlnm.Print_Titles" localSheetId="6">TOTAL!$A:$B</definedName>
    <definedName name="_xlnm.Print_Titles">#N/A</definedName>
  </definedNames>
  <calcPr calcId="162913"/>
</workbook>
</file>

<file path=xl/calcChain.xml><?xml version="1.0" encoding="utf-8"?>
<calcChain xmlns="http://schemas.openxmlformats.org/spreadsheetml/2006/main">
  <c r="C10" i="32" l="1"/>
  <c r="J27" i="31"/>
  <c r="G37" i="4" l="1"/>
  <c r="G36" i="4"/>
  <c r="G35" i="4"/>
  <c r="G34" i="4"/>
  <c r="G33" i="4"/>
  <c r="G32" i="4"/>
  <c r="G31" i="4"/>
  <c r="G30" i="4"/>
  <c r="G27" i="4"/>
  <c r="G26" i="4"/>
  <c r="G25" i="4"/>
  <c r="G24" i="4"/>
  <c r="G23" i="4"/>
  <c r="G22" i="4"/>
  <c r="G21" i="4"/>
  <c r="G18" i="4"/>
  <c r="G16" i="4"/>
  <c r="G13" i="4"/>
  <c r="G12" i="4"/>
  <c r="G11" i="4"/>
  <c r="G10" i="4"/>
  <c r="G37" i="5"/>
  <c r="G36" i="5"/>
  <c r="G35" i="5"/>
  <c r="G34" i="5"/>
  <c r="G33" i="5"/>
  <c r="G32" i="5"/>
  <c r="G31" i="5"/>
  <c r="G30" i="5"/>
  <c r="G27" i="5"/>
  <c r="G26" i="5"/>
  <c r="G25" i="5"/>
  <c r="G24" i="5"/>
  <c r="G23" i="5"/>
  <c r="G22" i="5"/>
  <c r="G21" i="5"/>
  <c r="G18" i="5"/>
  <c r="G16" i="5"/>
  <c r="G13" i="5"/>
  <c r="G12" i="5"/>
  <c r="G11" i="5"/>
  <c r="G10" i="5"/>
  <c r="G37" i="6"/>
  <c r="G36" i="6"/>
  <c r="G35" i="6"/>
  <c r="G34" i="6"/>
  <c r="G33" i="6"/>
  <c r="G32" i="6"/>
  <c r="G31" i="6"/>
  <c r="G30" i="6"/>
  <c r="G27" i="6"/>
  <c r="G26" i="6"/>
  <c r="G25" i="6"/>
  <c r="G24" i="6"/>
  <c r="G23" i="6"/>
  <c r="G22" i="6"/>
  <c r="G21" i="6"/>
  <c r="G18" i="6"/>
  <c r="G16" i="6"/>
  <c r="G13" i="6"/>
  <c r="G12" i="6"/>
  <c r="G11" i="6"/>
  <c r="G10" i="6"/>
  <c r="G37" i="7"/>
  <c r="G36" i="7"/>
  <c r="G34" i="7"/>
  <c r="G32" i="7"/>
  <c r="G31" i="7"/>
  <c r="G30" i="7"/>
  <c r="G27" i="7"/>
  <c r="G26" i="7"/>
  <c r="G25" i="7"/>
  <c r="G24" i="7"/>
  <c r="G23" i="7"/>
  <c r="G16" i="7"/>
  <c r="G13" i="7"/>
  <c r="G12" i="7"/>
  <c r="G10" i="7"/>
  <c r="G37" i="8"/>
  <c r="G36" i="8"/>
  <c r="G35" i="8"/>
  <c r="G34" i="8"/>
  <c r="G33" i="8"/>
  <c r="G32" i="8"/>
  <c r="G31" i="8"/>
  <c r="G30" i="8"/>
  <c r="G27" i="8"/>
  <c r="G26" i="8"/>
  <c r="G25" i="8"/>
  <c r="G24" i="8"/>
  <c r="G23" i="8"/>
  <c r="G22" i="8"/>
  <c r="G21" i="8"/>
  <c r="G18" i="8"/>
  <c r="G16" i="8"/>
  <c r="G13" i="8"/>
  <c r="G12" i="8"/>
  <c r="G11" i="8"/>
  <c r="G10" i="8"/>
  <c r="G37" i="29"/>
  <c r="G36" i="29"/>
  <c r="G35" i="29"/>
  <c r="G34" i="29"/>
  <c r="G33" i="29"/>
  <c r="G32" i="29"/>
  <c r="G31" i="29"/>
  <c r="G30" i="29"/>
  <c r="G27" i="29"/>
  <c r="G26" i="29"/>
  <c r="G25" i="29"/>
  <c r="G24" i="29"/>
  <c r="G23" i="29"/>
  <c r="G22" i="29"/>
  <c r="G21" i="29"/>
  <c r="G18" i="29"/>
  <c r="G16" i="29"/>
  <c r="G13" i="29"/>
  <c r="G12" i="29"/>
  <c r="G11" i="29"/>
  <c r="G10" i="29"/>
  <c r="G37" i="9"/>
  <c r="G36" i="9"/>
  <c r="G35" i="9"/>
  <c r="G34" i="9"/>
  <c r="G33" i="9"/>
  <c r="G32" i="9"/>
  <c r="G31" i="9"/>
  <c r="G30" i="9"/>
  <c r="G27" i="9"/>
  <c r="G26" i="9"/>
  <c r="G25" i="9"/>
  <c r="G24" i="9"/>
  <c r="G23" i="9"/>
  <c r="G22" i="9"/>
  <c r="G21" i="9"/>
  <c r="G18" i="9"/>
  <c r="G16" i="9"/>
  <c r="G13" i="9"/>
  <c r="G12" i="9"/>
  <c r="G11" i="9"/>
  <c r="G10" i="9"/>
  <c r="G37" i="10"/>
  <c r="G36" i="10"/>
  <c r="G35" i="10"/>
  <c r="G34" i="10"/>
  <c r="G33" i="10"/>
  <c r="G32" i="10"/>
  <c r="G31" i="10"/>
  <c r="G30" i="10"/>
  <c r="G27" i="10"/>
  <c r="G26" i="10"/>
  <c r="G25" i="10"/>
  <c r="G24" i="10"/>
  <c r="G23" i="10"/>
  <c r="G22" i="10"/>
  <c r="G21" i="10"/>
  <c r="G18" i="10"/>
  <c r="G16" i="10"/>
  <c r="G13" i="10"/>
  <c r="G12" i="10"/>
  <c r="G11" i="10"/>
  <c r="G10" i="10"/>
  <c r="G37" i="11"/>
  <c r="G36" i="11"/>
  <c r="G35" i="11"/>
  <c r="G34" i="11"/>
  <c r="G33" i="11"/>
  <c r="G32" i="11"/>
  <c r="G31" i="11"/>
  <c r="G30" i="11"/>
  <c r="G27" i="11"/>
  <c r="G26" i="11"/>
  <c r="G25" i="11"/>
  <c r="G24" i="11"/>
  <c r="G23" i="11"/>
  <c r="G22" i="11"/>
  <c r="G21" i="11"/>
  <c r="G18" i="11"/>
  <c r="G16" i="11"/>
  <c r="G13" i="11"/>
  <c r="G12" i="11"/>
  <c r="G11" i="11"/>
  <c r="G10" i="11"/>
  <c r="G37" i="28"/>
  <c r="G36" i="28"/>
  <c r="G35" i="28"/>
  <c r="G34" i="28"/>
  <c r="G33" i="28"/>
  <c r="G32" i="28"/>
  <c r="G31" i="28"/>
  <c r="G30" i="28"/>
  <c r="G27" i="28"/>
  <c r="G26" i="28"/>
  <c r="G25" i="28"/>
  <c r="G24" i="28"/>
  <c r="G23" i="28"/>
  <c r="G22" i="28"/>
  <c r="G21" i="28"/>
  <c r="G18" i="28"/>
  <c r="G16" i="28"/>
  <c r="G13" i="28"/>
  <c r="G12" i="28"/>
  <c r="G11" i="28"/>
  <c r="G10" i="28"/>
  <c r="G37" i="12"/>
  <c r="G36" i="12"/>
  <c r="G35" i="12"/>
  <c r="G34" i="12"/>
  <c r="G33" i="12"/>
  <c r="G32" i="12"/>
  <c r="G31" i="12"/>
  <c r="G30" i="12"/>
  <c r="G27" i="12"/>
  <c r="G26" i="12"/>
  <c r="G25" i="12"/>
  <c r="G24" i="12"/>
  <c r="G23" i="12"/>
  <c r="G22" i="12"/>
  <c r="G21" i="12"/>
  <c r="G18" i="12"/>
  <c r="G16" i="12"/>
  <c r="G13" i="12"/>
  <c r="G12" i="12"/>
  <c r="G11" i="12"/>
  <c r="G10" i="12"/>
  <c r="G37" i="25"/>
  <c r="G36" i="25"/>
  <c r="G35" i="25"/>
  <c r="G34" i="25"/>
  <c r="G33" i="25"/>
  <c r="G32" i="25"/>
  <c r="G31" i="25"/>
  <c r="G30" i="25"/>
  <c r="G27" i="25"/>
  <c r="G26" i="25"/>
  <c r="G25" i="25"/>
  <c r="G24" i="25"/>
  <c r="G23" i="25"/>
  <c r="G22" i="25"/>
  <c r="G21" i="25"/>
  <c r="G18" i="25"/>
  <c r="G16" i="25"/>
  <c r="G13" i="25"/>
  <c r="G12" i="25"/>
  <c r="G11" i="25"/>
  <c r="G10" i="25"/>
  <c r="G37" i="13"/>
  <c r="G36" i="13"/>
  <c r="G35" i="13"/>
  <c r="G34" i="13"/>
  <c r="G33" i="13"/>
  <c r="G32" i="13"/>
  <c r="G31" i="13"/>
  <c r="G30" i="13"/>
  <c r="G27" i="13"/>
  <c r="G26" i="13"/>
  <c r="G25" i="13"/>
  <c r="G22" i="13"/>
  <c r="G21" i="13"/>
  <c r="G18" i="13"/>
  <c r="G16" i="13"/>
  <c r="G13" i="13"/>
  <c r="G12" i="13"/>
  <c r="G11" i="13"/>
  <c r="G10" i="13"/>
  <c r="G37" i="14"/>
  <c r="G36" i="14"/>
  <c r="G35" i="14"/>
  <c r="G34" i="14"/>
  <c r="G33" i="14"/>
  <c r="G32" i="14"/>
  <c r="G31" i="14"/>
  <c r="G30" i="14"/>
  <c r="G27" i="14"/>
  <c r="G26" i="14"/>
  <c r="G25" i="14"/>
  <c r="G24" i="14"/>
  <c r="G23" i="14"/>
  <c r="G22" i="14"/>
  <c r="G21" i="14"/>
  <c r="G18" i="14"/>
  <c r="G16" i="14"/>
  <c r="G13" i="14"/>
  <c r="G12" i="14"/>
  <c r="G11" i="14"/>
  <c r="G10" i="14"/>
  <c r="G37" i="30"/>
  <c r="G36" i="30"/>
  <c r="G35" i="30"/>
  <c r="G34" i="30"/>
  <c r="G33" i="30"/>
  <c r="G32" i="30"/>
  <c r="G31" i="30"/>
  <c r="G30" i="30"/>
  <c r="G27" i="30"/>
  <c r="G26" i="30"/>
  <c r="G25" i="30"/>
  <c r="G24" i="30"/>
  <c r="G23" i="30"/>
  <c r="G22" i="30"/>
  <c r="G21" i="30"/>
  <c r="G18" i="30"/>
  <c r="G16" i="30"/>
  <c r="G13" i="30"/>
  <c r="G12" i="30"/>
  <c r="G11" i="30"/>
  <c r="G10" i="30"/>
  <c r="G37" i="15"/>
  <c r="G36" i="15"/>
  <c r="G35" i="15"/>
  <c r="G34" i="15"/>
  <c r="G33" i="15"/>
  <c r="G32" i="15"/>
  <c r="G31" i="15"/>
  <c r="G30" i="15"/>
  <c r="G27" i="15"/>
  <c r="G26" i="15"/>
  <c r="G25" i="15"/>
  <c r="G24" i="15"/>
  <c r="G23" i="15"/>
  <c r="G22" i="15"/>
  <c r="G21" i="15"/>
  <c r="G18" i="15"/>
  <c r="G16" i="15"/>
  <c r="G13" i="15"/>
  <c r="G12" i="15"/>
  <c r="G11" i="15"/>
  <c r="G10" i="15"/>
  <c r="G37" i="16"/>
  <c r="G36" i="16"/>
  <c r="G35" i="16"/>
  <c r="G34" i="16"/>
  <c r="G33" i="16"/>
  <c r="G32" i="16"/>
  <c r="G31" i="16"/>
  <c r="G30" i="16"/>
  <c r="G27" i="16"/>
  <c r="G26" i="16"/>
  <c r="G25" i="16"/>
  <c r="G24" i="16"/>
  <c r="G23" i="16"/>
  <c r="G22" i="16"/>
  <c r="G21" i="16"/>
  <c r="G18" i="16"/>
  <c r="G16" i="16"/>
  <c r="G13" i="16"/>
  <c r="G12" i="16"/>
  <c r="G11" i="16"/>
  <c r="G10" i="16"/>
  <c r="G37" i="17"/>
  <c r="G36" i="17"/>
  <c r="G35" i="17"/>
  <c r="G34" i="17"/>
  <c r="G33" i="17"/>
  <c r="G32" i="17"/>
  <c r="G31" i="17"/>
  <c r="G30" i="17"/>
  <c r="G27" i="17"/>
  <c r="G26" i="17"/>
  <c r="G25" i="17"/>
  <c r="G24" i="17"/>
  <c r="G23" i="17"/>
  <c r="G22" i="17"/>
  <c r="G21" i="17"/>
  <c r="G18" i="17"/>
  <c r="G16" i="17"/>
  <c r="G13" i="17"/>
  <c r="G12" i="17"/>
  <c r="G11" i="17"/>
  <c r="G10" i="17"/>
  <c r="G37" i="18"/>
  <c r="G36" i="18"/>
  <c r="G35" i="18"/>
  <c r="G34" i="18"/>
  <c r="G33" i="18"/>
  <c r="G32" i="18"/>
  <c r="G31" i="18"/>
  <c r="G30" i="18"/>
  <c r="G27" i="18"/>
  <c r="G26" i="18"/>
  <c r="G25" i="18"/>
  <c r="G24" i="18"/>
  <c r="G23" i="18"/>
  <c r="G22" i="18"/>
  <c r="G21" i="18"/>
  <c r="G18" i="18"/>
  <c r="G16" i="18"/>
  <c r="G13" i="18"/>
  <c r="G12" i="18"/>
  <c r="G11" i="18"/>
  <c r="G10" i="18"/>
  <c r="G37" i="38"/>
  <c r="G36" i="38"/>
  <c r="G35" i="38"/>
  <c r="G34" i="38"/>
  <c r="G33" i="38"/>
  <c r="G32" i="38"/>
  <c r="G31" i="38"/>
  <c r="G30" i="38"/>
  <c r="G27" i="38"/>
  <c r="G26" i="38"/>
  <c r="G25" i="38"/>
  <c r="G24" i="38"/>
  <c r="G23" i="38"/>
  <c r="G22" i="38"/>
  <c r="G21" i="38"/>
  <c r="G16" i="38"/>
  <c r="G13" i="38"/>
  <c r="G12" i="38"/>
  <c r="G11" i="38"/>
  <c r="G10" i="38"/>
  <c r="G37" i="22"/>
  <c r="G36" i="22"/>
  <c r="G35" i="22"/>
  <c r="G34" i="22"/>
  <c r="G33" i="22"/>
  <c r="G32" i="22"/>
  <c r="G31" i="22"/>
  <c r="G30" i="22"/>
  <c r="G27" i="22"/>
  <c r="G26" i="22"/>
  <c r="G25" i="22"/>
  <c r="G24" i="22"/>
  <c r="G23" i="22"/>
  <c r="G22" i="22"/>
  <c r="G21" i="22"/>
  <c r="G18" i="22"/>
  <c r="G16" i="22"/>
  <c r="G13" i="22"/>
  <c r="G12" i="22"/>
  <c r="G11" i="22"/>
  <c r="G10" i="22"/>
  <c r="G37" i="21"/>
  <c r="G36" i="21"/>
  <c r="G35" i="21"/>
  <c r="G34" i="21"/>
  <c r="G33" i="21"/>
  <c r="G32" i="21"/>
  <c r="G31" i="21"/>
  <c r="G30" i="21"/>
  <c r="G27" i="21"/>
  <c r="G26" i="21"/>
  <c r="G25" i="21"/>
  <c r="G24" i="21"/>
  <c r="G23" i="21"/>
  <c r="G22" i="21"/>
  <c r="G21" i="21"/>
  <c r="G18" i="21"/>
  <c r="G16" i="21"/>
  <c r="G13" i="21"/>
  <c r="G12" i="21"/>
  <c r="G11" i="21"/>
  <c r="G10" i="21"/>
  <c r="G37" i="23"/>
  <c r="G36" i="23"/>
  <c r="G35" i="23"/>
  <c r="G34" i="23"/>
  <c r="G33" i="23"/>
  <c r="G32" i="23"/>
  <c r="G31" i="23"/>
  <c r="G30" i="23"/>
  <c r="G27" i="23"/>
  <c r="G26" i="23"/>
  <c r="G25" i="23"/>
  <c r="G24" i="23"/>
  <c r="G23" i="23"/>
  <c r="G22" i="23"/>
  <c r="G21" i="23"/>
  <c r="G18" i="23"/>
  <c r="G16" i="23"/>
  <c r="G13" i="23"/>
  <c r="G12" i="23"/>
  <c r="G11" i="23"/>
  <c r="G10" i="23"/>
  <c r="G37" i="24"/>
  <c r="G36" i="24"/>
  <c r="G35" i="24"/>
  <c r="G34" i="24"/>
  <c r="G33" i="24"/>
  <c r="G32" i="24"/>
  <c r="G31" i="24"/>
  <c r="G30" i="24"/>
  <c r="G27" i="24"/>
  <c r="G26" i="24"/>
  <c r="G25" i="24"/>
  <c r="G24" i="24"/>
  <c r="G23" i="24"/>
  <c r="G22" i="24"/>
  <c r="G21" i="24"/>
  <c r="G18" i="24"/>
  <c r="G16" i="24"/>
  <c r="G13" i="24"/>
  <c r="G12" i="24"/>
  <c r="G11" i="24"/>
  <c r="G10" i="24"/>
  <c r="G37" i="26"/>
  <c r="G36" i="26"/>
  <c r="G35" i="26"/>
  <c r="G34" i="26"/>
  <c r="G33" i="26"/>
  <c r="G32" i="26"/>
  <c r="G31" i="26"/>
  <c r="G30" i="26"/>
  <c r="G27" i="26"/>
  <c r="G26" i="26"/>
  <c r="G25" i="26"/>
  <c r="G24" i="26"/>
  <c r="G23" i="26"/>
  <c r="G22" i="26"/>
  <c r="G21" i="26"/>
  <c r="G18" i="26"/>
  <c r="G16" i="26"/>
  <c r="G13" i="26"/>
  <c r="G12" i="26"/>
  <c r="G11" i="26"/>
  <c r="G10" i="26"/>
  <c r="G37" i="27"/>
  <c r="G36" i="27"/>
  <c r="G35" i="27"/>
  <c r="G34" i="27"/>
  <c r="G33" i="27"/>
  <c r="G32" i="27"/>
  <c r="G31" i="27"/>
  <c r="G30" i="27"/>
  <c r="G27" i="27"/>
  <c r="G26" i="27"/>
  <c r="G25" i="27"/>
  <c r="G24" i="27"/>
  <c r="G23" i="27"/>
  <c r="G22" i="27"/>
  <c r="G21" i="27"/>
  <c r="G18" i="27"/>
  <c r="G16" i="27"/>
  <c r="G13" i="27"/>
  <c r="G12" i="27"/>
  <c r="G11" i="27"/>
  <c r="G10" i="27"/>
  <c r="G37" i="1"/>
  <c r="G36" i="1"/>
  <c r="G35" i="1"/>
  <c r="G34" i="1"/>
  <c r="G33" i="1"/>
  <c r="G32" i="1"/>
  <c r="G31" i="1"/>
  <c r="G30" i="1"/>
  <c r="G27" i="1"/>
  <c r="G26" i="1"/>
  <c r="G25" i="1"/>
  <c r="G24" i="1"/>
  <c r="G23" i="1"/>
  <c r="G22" i="1"/>
  <c r="G21" i="1"/>
  <c r="G18" i="1"/>
  <c r="G16" i="1"/>
  <c r="G13" i="1"/>
  <c r="G12" i="1"/>
  <c r="G11" i="1"/>
  <c r="G10" i="1"/>
  <c r="G37" i="3"/>
  <c r="G36" i="3"/>
  <c r="G35" i="3"/>
  <c r="G34" i="3"/>
  <c r="G33" i="3"/>
  <c r="G32" i="3"/>
  <c r="G31" i="3"/>
  <c r="G30" i="3"/>
  <c r="G27" i="3"/>
  <c r="G26" i="3"/>
  <c r="G25" i="3"/>
  <c r="G24" i="3"/>
  <c r="G23" i="3"/>
  <c r="G22" i="3"/>
  <c r="G21" i="3"/>
  <c r="G18" i="3"/>
  <c r="G16" i="3"/>
  <c r="G13" i="3"/>
  <c r="G12" i="3"/>
  <c r="G11" i="3"/>
  <c r="G10" i="3"/>
  <c r="X37" i="34" l="1"/>
  <c r="X36" i="34"/>
  <c r="X35" i="34"/>
  <c r="X34" i="34"/>
  <c r="X33" i="34"/>
  <c r="X32" i="34"/>
  <c r="X31" i="34"/>
  <c r="X30" i="34"/>
  <c r="X27" i="34"/>
  <c r="X26" i="34"/>
  <c r="X25" i="34"/>
  <c r="X24" i="34"/>
  <c r="X23" i="34"/>
  <c r="X22" i="34"/>
  <c r="X21" i="34"/>
  <c r="X18" i="34"/>
  <c r="X16" i="34"/>
  <c r="X13" i="34"/>
  <c r="X12" i="34"/>
  <c r="X11" i="34"/>
  <c r="X37" i="33"/>
  <c r="X36" i="33"/>
  <c r="X35" i="33"/>
  <c r="X34" i="33"/>
  <c r="X33" i="33"/>
  <c r="X32" i="33"/>
  <c r="X31" i="33"/>
  <c r="X30" i="33"/>
  <c r="X27" i="33"/>
  <c r="X26" i="33"/>
  <c r="X25" i="33"/>
  <c r="X24" i="33"/>
  <c r="X23" i="33"/>
  <c r="X22" i="33"/>
  <c r="X21" i="33"/>
  <c r="X18" i="33"/>
  <c r="X16" i="33"/>
  <c r="X13" i="33"/>
  <c r="X12" i="33"/>
  <c r="X11" i="33"/>
  <c r="X10" i="34"/>
  <c r="X10" i="33"/>
  <c r="X37" i="32"/>
  <c r="X36" i="32"/>
  <c r="X35" i="32"/>
  <c r="X34" i="32"/>
  <c r="X33" i="32"/>
  <c r="X32" i="32"/>
  <c r="X31" i="32"/>
  <c r="X30" i="32"/>
  <c r="X27" i="32"/>
  <c r="X26" i="32"/>
  <c r="X25" i="32"/>
  <c r="X24" i="32"/>
  <c r="X23" i="32"/>
  <c r="X22" i="32"/>
  <c r="X21" i="32"/>
  <c r="X18" i="32"/>
  <c r="X16" i="32"/>
  <c r="X13" i="32"/>
  <c r="X12" i="32"/>
  <c r="X11" i="32"/>
  <c r="X10" i="32"/>
  <c r="X37" i="31"/>
  <c r="X36" i="31"/>
  <c r="X35" i="31"/>
  <c r="X34" i="31"/>
  <c r="X33" i="31"/>
  <c r="X32" i="31"/>
  <c r="X31" i="31"/>
  <c r="X30" i="31"/>
  <c r="X27" i="31"/>
  <c r="X26" i="31"/>
  <c r="X25" i="31"/>
  <c r="X24" i="31"/>
  <c r="X23" i="31"/>
  <c r="X22" i="31"/>
  <c r="X21" i="31"/>
  <c r="X16" i="31"/>
  <c r="X13" i="31"/>
  <c r="X12" i="31"/>
  <c r="X11" i="31"/>
  <c r="X10" i="31"/>
  <c r="F38" i="38" l="1"/>
  <c r="E38" i="38"/>
  <c r="D38" i="38"/>
  <c r="C38" i="38"/>
  <c r="G38" i="38" s="1"/>
  <c r="F28" i="38"/>
  <c r="E28" i="38"/>
  <c r="D28" i="38"/>
  <c r="C28" i="38"/>
  <c r="F19" i="38"/>
  <c r="E19" i="38"/>
  <c r="D19" i="38"/>
  <c r="C18" i="38"/>
  <c r="F17" i="38"/>
  <c r="E17" i="38"/>
  <c r="D17" i="38"/>
  <c r="C17" i="38"/>
  <c r="G17" i="38" s="1"/>
  <c r="F14" i="38"/>
  <c r="F40" i="38" s="1"/>
  <c r="E14" i="38"/>
  <c r="D14" i="38"/>
  <c r="D40" i="38" s="1"/>
  <c r="C14" i="38"/>
  <c r="G14" i="38" l="1"/>
  <c r="G28" i="38"/>
  <c r="E40" i="38"/>
  <c r="C19" i="38"/>
  <c r="G19" i="38" s="1"/>
  <c r="G40" i="38" s="1"/>
  <c r="G18" i="38"/>
  <c r="X18" i="31"/>
  <c r="X19" i="31" s="1"/>
  <c r="AA37" i="34"/>
  <c r="AA36" i="34"/>
  <c r="AA35" i="34"/>
  <c r="AA34" i="34"/>
  <c r="AA33" i="34"/>
  <c r="AA32" i="34"/>
  <c r="AA31" i="34"/>
  <c r="AA30" i="34"/>
  <c r="AA27" i="34"/>
  <c r="AA26" i="34"/>
  <c r="AA25" i="34"/>
  <c r="AA24" i="34"/>
  <c r="AA23" i="34"/>
  <c r="AA22" i="34"/>
  <c r="AA21" i="34"/>
  <c r="AA18" i="34"/>
  <c r="AA16" i="34"/>
  <c r="AA13" i="34"/>
  <c r="AA12" i="34"/>
  <c r="AA11" i="34"/>
  <c r="AA10" i="34"/>
  <c r="AA37" i="33"/>
  <c r="AA36" i="33"/>
  <c r="AA35" i="33"/>
  <c r="AA34" i="33"/>
  <c r="AA33" i="33"/>
  <c r="AA32" i="33"/>
  <c r="AA31" i="33"/>
  <c r="AA30" i="33"/>
  <c r="AA27" i="33"/>
  <c r="AA26" i="33"/>
  <c r="AA25" i="33"/>
  <c r="AA24" i="33"/>
  <c r="AA23" i="33"/>
  <c r="AA22" i="33"/>
  <c r="AA21" i="33"/>
  <c r="AA18" i="33"/>
  <c r="AA16" i="33"/>
  <c r="AA13" i="33"/>
  <c r="AA12" i="33"/>
  <c r="AA11" i="33"/>
  <c r="AA10" i="33"/>
  <c r="AA37" i="32"/>
  <c r="AA36" i="32"/>
  <c r="AA35" i="32"/>
  <c r="AA34" i="32"/>
  <c r="AA33" i="32"/>
  <c r="AA32" i="32"/>
  <c r="AA31" i="32"/>
  <c r="AA30" i="32"/>
  <c r="AA27" i="32"/>
  <c r="AA26" i="32"/>
  <c r="AA25" i="32"/>
  <c r="AA24" i="32"/>
  <c r="AA23" i="32"/>
  <c r="AA22" i="32"/>
  <c r="AA21" i="32"/>
  <c r="AA18" i="32"/>
  <c r="AA16" i="32"/>
  <c r="AA13" i="32"/>
  <c r="AA12" i="32"/>
  <c r="AA11" i="32"/>
  <c r="AA10" i="32"/>
  <c r="AA37" i="31"/>
  <c r="AA36" i="31"/>
  <c r="AA35" i="31"/>
  <c r="AA34" i="31"/>
  <c r="AA33" i="31"/>
  <c r="AA32" i="31"/>
  <c r="AA31" i="31"/>
  <c r="AA30" i="31"/>
  <c r="AA27" i="31"/>
  <c r="AA26" i="31"/>
  <c r="AA25" i="31"/>
  <c r="AA24" i="31"/>
  <c r="AA23" i="31"/>
  <c r="AA22" i="31"/>
  <c r="AA21" i="31"/>
  <c r="AA18" i="31"/>
  <c r="AA16" i="31"/>
  <c r="AA13" i="31"/>
  <c r="AA12" i="31"/>
  <c r="AA11" i="31"/>
  <c r="AA10" i="31"/>
  <c r="C40" i="38" l="1"/>
  <c r="B27" i="37" s="1"/>
  <c r="F38" i="7" l="1"/>
  <c r="E38" i="7"/>
  <c r="D38" i="7"/>
  <c r="C35" i="7"/>
  <c r="G35" i="7" s="1"/>
  <c r="C33" i="7"/>
  <c r="F28" i="7"/>
  <c r="E28" i="7"/>
  <c r="C28" i="7"/>
  <c r="D22" i="7"/>
  <c r="G22" i="7" s="1"/>
  <c r="D21" i="7"/>
  <c r="F19" i="7"/>
  <c r="E19" i="7"/>
  <c r="D19" i="7"/>
  <c r="C18" i="7"/>
  <c r="F17" i="7"/>
  <c r="E17" i="7"/>
  <c r="D17" i="7"/>
  <c r="C17" i="7"/>
  <c r="G17" i="7" s="1"/>
  <c r="F14" i="7"/>
  <c r="E14" i="7"/>
  <c r="D14" i="7"/>
  <c r="C11" i="7"/>
  <c r="C38" i="7" l="1"/>
  <c r="G38" i="7" s="1"/>
  <c r="G33" i="7"/>
  <c r="C14" i="7"/>
  <c r="G14" i="7" s="1"/>
  <c r="G11" i="7"/>
  <c r="D28" i="7"/>
  <c r="D40" i="7" s="1"/>
  <c r="G21" i="7"/>
  <c r="C19" i="7"/>
  <c r="G19" i="7" s="1"/>
  <c r="G18" i="7"/>
  <c r="E40" i="7"/>
  <c r="F40" i="7"/>
  <c r="F38" i="23"/>
  <c r="E38" i="23"/>
  <c r="D38" i="23"/>
  <c r="C38" i="23"/>
  <c r="G38" i="23" s="1"/>
  <c r="F28" i="23"/>
  <c r="E28" i="23"/>
  <c r="D28" i="23"/>
  <c r="C28" i="23"/>
  <c r="G28" i="23" s="1"/>
  <c r="F19" i="23"/>
  <c r="E19" i="23"/>
  <c r="D19" i="23"/>
  <c r="C19" i="23"/>
  <c r="F17" i="23"/>
  <c r="E17" i="23"/>
  <c r="D17" i="23"/>
  <c r="C17" i="23"/>
  <c r="G17" i="23" s="1"/>
  <c r="F14" i="23"/>
  <c r="E14" i="23"/>
  <c r="D14" i="23"/>
  <c r="C14" i="23"/>
  <c r="G14" i="23" s="1"/>
  <c r="G28" i="7" l="1"/>
  <c r="G40" i="7" s="1"/>
  <c r="C40" i="7"/>
  <c r="G19" i="23"/>
  <c r="G40" i="23" s="1"/>
  <c r="F40" i="23"/>
  <c r="D40" i="23"/>
  <c r="C40" i="23"/>
  <c r="B30" i="37" s="1"/>
  <c r="E40" i="23"/>
  <c r="F38" i="15" l="1"/>
  <c r="E38" i="15"/>
  <c r="D38" i="15"/>
  <c r="C38" i="15"/>
  <c r="G38" i="15" s="1"/>
  <c r="F28" i="15"/>
  <c r="E28" i="15"/>
  <c r="D28" i="15"/>
  <c r="C28" i="15"/>
  <c r="F19" i="15"/>
  <c r="E19" i="15"/>
  <c r="D19" i="15"/>
  <c r="C19" i="15"/>
  <c r="G19" i="15" s="1"/>
  <c r="F17" i="15"/>
  <c r="E17" i="15"/>
  <c r="D17" i="15"/>
  <c r="C17" i="15"/>
  <c r="F14" i="15"/>
  <c r="F40" i="15" s="1"/>
  <c r="E14" i="15"/>
  <c r="E40" i="15" s="1"/>
  <c r="D14" i="15"/>
  <c r="C14" i="15"/>
  <c r="C40" i="15" l="1"/>
  <c r="G17" i="15"/>
  <c r="G14" i="15"/>
  <c r="G28" i="15"/>
  <c r="D40" i="15"/>
  <c r="F38" i="13"/>
  <c r="E38" i="13"/>
  <c r="D38" i="13"/>
  <c r="C38" i="13"/>
  <c r="F28" i="13"/>
  <c r="D28" i="13"/>
  <c r="C28" i="13"/>
  <c r="E24" i="13"/>
  <c r="G24" i="13" s="1"/>
  <c r="E23" i="13"/>
  <c r="G23" i="13" s="1"/>
  <c r="F19" i="13"/>
  <c r="E19" i="13"/>
  <c r="D19" i="13"/>
  <c r="G19" i="13" s="1"/>
  <c r="F17" i="13"/>
  <c r="E17" i="13"/>
  <c r="D17" i="13"/>
  <c r="C17" i="13"/>
  <c r="F14" i="13"/>
  <c r="E14" i="13"/>
  <c r="D14" i="13"/>
  <c r="C14" i="13"/>
  <c r="F40" i="13" l="1"/>
  <c r="G40" i="15"/>
  <c r="E28" i="13"/>
  <c r="E40" i="13" s="1"/>
  <c r="G14" i="13"/>
  <c r="G17" i="13"/>
  <c r="D40" i="13"/>
  <c r="G38" i="13"/>
  <c r="C40" i="13"/>
  <c r="F38" i="4"/>
  <c r="E38" i="4"/>
  <c r="D38" i="4"/>
  <c r="C38" i="4"/>
  <c r="F38" i="5"/>
  <c r="E38" i="5"/>
  <c r="D38" i="5"/>
  <c r="C38" i="5"/>
  <c r="G38" i="5" s="1"/>
  <c r="F38" i="6"/>
  <c r="E38" i="6"/>
  <c r="D38" i="6"/>
  <c r="C38" i="6"/>
  <c r="F38" i="8"/>
  <c r="E38" i="8"/>
  <c r="D38" i="8"/>
  <c r="C38" i="8"/>
  <c r="F38" i="29"/>
  <c r="E38" i="29"/>
  <c r="D38" i="29"/>
  <c r="C38" i="29"/>
  <c r="G38" i="29" s="1"/>
  <c r="F38" i="9"/>
  <c r="E38" i="9"/>
  <c r="D38" i="9"/>
  <c r="C38" i="9"/>
  <c r="F38" i="10"/>
  <c r="E38" i="10"/>
  <c r="D38" i="10"/>
  <c r="C38" i="10"/>
  <c r="F38" i="11"/>
  <c r="E38" i="11"/>
  <c r="D38" i="11"/>
  <c r="C38" i="11"/>
  <c r="G38" i="11" s="1"/>
  <c r="F38" i="28"/>
  <c r="E38" i="28"/>
  <c r="D38" i="28"/>
  <c r="C38" i="28"/>
  <c r="F38" i="12"/>
  <c r="E38" i="12"/>
  <c r="D38" i="12"/>
  <c r="C38" i="12"/>
  <c r="F38" i="25"/>
  <c r="E38" i="25"/>
  <c r="D38" i="25"/>
  <c r="C38" i="25"/>
  <c r="G38" i="25" s="1"/>
  <c r="F38" i="14"/>
  <c r="E38" i="14"/>
  <c r="D38" i="14"/>
  <c r="C38" i="14"/>
  <c r="F38" i="30"/>
  <c r="E38" i="30"/>
  <c r="D38" i="30"/>
  <c r="C38" i="30"/>
  <c r="F38" i="16"/>
  <c r="E38" i="16"/>
  <c r="D38" i="16"/>
  <c r="C38" i="16"/>
  <c r="G38" i="16" s="1"/>
  <c r="F38" i="17"/>
  <c r="E38" i="17"/>
  <c r="D38" i="17"/>
  <c r="C38" i="17"/>
  <c r="F38" i="18"/>
  <c r="E38" i="18"/>
  <c r="D38" i="18"/>
  <c r="C38" i="18"/>
  <c r="F38" i="22"/>
  <c r="E38" i="22"/>
  <c r="D38" i="22"/>
  <c r="C38" i="22"/>
  <c r="F38" i="21"/>
  <c r="E38" i="21"/>
  <c r="D38" i="21"/>
  <c r="C38" i="21"/>
  <c r="F38" i="24"/>
  <c r="E38" i="24"/>
  <c r="D38" i="24"/>
  <c r="C38" i="24"/>
  <c r="F38" i="26"/>
  <c r="E38" i="26"/>
  <c r="D38" i="26"/>
  <c r="C38" i="26"/>
  <c r="G38" i="26" s="1"/>
  <c r="F38" i="27"/>
  <c r="E38" i="27"/>
  <c r="D38" i="27"/>
  <c r="C38" i="27"/>
  <c r="F38" i="1"/>
  <c r="E38" i="1"/>
  <c r="D38" i="1"/>
  <c r="C38" i="1"/>
  <c r="F28" i="4"/>
  <c r="E28" i="4"/>
  <c r="D28" i="4"/>
  <c r="C28" i="4"/>
  <c r="G28" i="4" s="1"/>
  <c r="F28" i="5"/>
  <c r="E28" i="5"/>
  <c r="D28" i="5"/>
  <c r="C28" i="5"/>
  <c r="F28" i="6"/>
  <c r="E28" i="6"/>
  <c r="D28" i="6"/>
  <c r="C28" i="6"/>
  <c r="F28" i="8"/>
  <c r="E28" i="8"/>
  <c r="D28" i="8"/>
  <c r="C28" i="8"/>
  <c r="G28" i="8" s="1"/>
  <c r="F28" i="29"/>
  <c r="E28" i="29"/>
  <c r="D28" i="29"/>
  <c r="C28" i="29"/>
  <c r="F28" i="9"/>
  <c r="E28" i="9"/>
  <c r="D28" i="9"/>
  <c r="C28" i="9"/>
  <c r="F28" i="10"/>
  <c r="E28" i="10"/>
  <c r="D28" i="10"/>
  <c r="C28" i="10"/>
  <c r="G28" i="10" s="1"/>
  <c r="F28" i="11"/>
  <c r="E28" i="11"/>
  <c r="D28" i="11"/>
  <c r="C28" i="11"/>
  <c r="F28" i="28"/>
  <c r="E28" i="28"/>
  <c r="D28" i="28"/>
  <c r="C28" i="28"/>
  <c r="F28" i="12"/>
  <c r="E28" i="12"/>
  <c r="D28" i="12"/>
  <c r="C28" i="12"/>
  <c r="G28" i="12" s="1"/>
  <c r="F28" i="25"/>
  <c r="E28" i="25"/>
  <c r="D28" i="25"/>
  <c r="C28" i="25"/>
  <c r="F28" i="14"/>
  <c r="E28" i="14"/>
  <c r="D28" i="14"/>
  <c r="C28" i="14"/>
  <c r="F28" i="30"/>
  <c r="E28" i="30"/>
  <c r="D28" i="30"/>
  <c r="C28" i="30"/>
  <c r="G28" i="30" s="1"/>
  <c r="F28" i="16"/>
  <c r="E28" i="16"/>
  <c r="D28" i="16"/>
  <c r="C28" i="16"/>
  <c r="F28" i="17"/>
  <c r="E28" i="17"/>
  <c r="D28" i="17"/>
  <c r="C28" i="17"/>
  <c r="F28" i="18"/>
  <c r="E28" i="18"/>
  <c r="D28" i="18"/>
  <c r="C28" i="18"/>
  <c r="G28" i="18" s="1"/>
  <c r="F28" i="22"/>
  <c r="E28" i="22"/>
  <c r="D28" i="22"/>
  <c r="C28" i="22"/>
  <c r="F28" i="21"/>
  <c r="E28" i="21"/>
  <c r="D28" i="21"/>
  <c r="C28" i="21"/>
  <c r="F28" i="24"/>
  <c r="E28" i="24"/>
  <c r="D28" i="24"/>
  <c r="C28" i="24"/>
  <c r="G28" i="24" s="1"/>
  <c r="F28" i="26"/>
  <c r="E28" i="26"/>
  <c r="D28" i="26"/>
  <c r="C28" i="26"/>
  <c r="F28" i="27"/>
  <c r="E28" i="27"/>
  <c r="D28" i="27"/>
  <c r="C28" i="27"/>
  <c r="F28" i="1"/>
  <c r="E28" i="1"/>
  <c r="D28" i="1"/>
  <c r="C28" i="1"/>
  <c r="G28" i="1" s="1"/>
  <c r="F19" i="4"/>
  <c r="E19" i="4"/>
  <c r="D19" i="4"/>
  <c r="C19" i="4"/>
  <c r="F19" i="5"/>
  <c r="E19" i="5"/>
  <c r="D19" i="5"/>
  <c r="C19" i="5"/>
  <c r="F19" i="6"/>
  <c r="E19" i="6"/>
  <c r="D19" i="6"/>
  <c r="C19" i="6"/>
  <c r="G19" i="6" s="1"/>
  <c r="F19" i="8"/>
  <c r="E19" i="8"/>
  <c r="D19" i="8"/>
  <c r="C19" i="8"/>
  <c r="F19" i="29"/>
  <c r="E19" i="29"/>
  <c r="D19" i="29"/>
  <c r="C19" i="29"/>
  <c r="F19" i="9"/>
  <c r="E19" i="9"/>
  <c r="D19" i="9"/>
  <c r="C19" i="9"/>
  <c r="G19" i="9" s="1"/>
  <c r="F19" i="10"/>
  <c r="E19" i="10"/>
  <c r="D19" i="10"/>
  <c r="C19" i="10"/>
  <c r="F19" i="11"/>
  <c r="E19" i="11"/>
  <c r="D19" i="11"/>
  <c r="C19" i="11"/>
  <c r="F19" i="28"/>
  <c r="E19" i="28"/>
  <c r="D19" i="28"/>
  <c r="C19" i="28"/>
  <c r="G19" i="28" s="1"/>
  <c r="F19" i="12"/>
  <c r="E19" i="12"/>
  <c r="D19" i="12"/>
  <c r="C19" i="12"/>
  <c r="F19" i="25"/>
  <c r="E19" i="25"/>
  <c r="D19" i="25"/>
  <c r="C19" i="25"/>
  <c r="F19" i="14"/>
  <c r="E19" i="14"/>
  <c r="D19" i="14"/>
  <c r="C19" i="14"/>
  <c r="G19" i="14" s="1"/>
  <c r="F19" i="30"/>
  <c r="E19" i="30"/>
  <c r="D19" i="30"/>
  <c r="C19" i="30"/>
  <c r="F19" i="16"/>
  <c r="E19" i="16"/>
  <c r="D19" i="16"/>
  <c r="C19" i="16"/>
  <c r="F19" i="17"/>
  <c r="E19" i="17"/>
  <c r="D19" i="17"/>
  <c r="C19" i="17"/>
  <c r="G19" i="17" s="1"/>
  <c r="F19" i="18"/>
  <c r="E19" i="18"/>
  <c r="D19" i="18"/>
  <c r="C19" i="18"/>
  <c r="F19" i="22"/>
  <c r="E19" i="22"/>
  <c r="D19" i="22"/>
  <c r="C19" i="22"/>
  <c r="F19" i="21"/>
  <c r="E19" i="21"/>
  <c r="D19" i="21"/>
  <c r="C19" i="21"/>
  <c r="G19" i="21" s="1"/>
  <c r="F19" i="24"/>
  <c r="F40" i="24" s="1"/>
  <c r="E19" i="24"/>
  <c r="D19" i="24"/>
  <c r="C19" i="24"/>
  <c r="F19" i="26"/>
  <c r="E19" i="26"/>
  <c r="E40" i="26" s="1"/>
  <c r="D19" i="26"/>
  <c r="D40" i="26" s="1"/>
  <c r="C19" i="26"/>
  <c r="F19" i="27"/>
  <c r="E19" i="27"/>
  <c r="D19" i="27"/>
  <c r="C19" i="27"/>
  <c r="G19" i="27" s="1"/>
  <c r="F19" i="1"/>
  <c r="F40" i="1" s="1"/>
  <c r="E19" i="1"/>
  <c r="D19" i="1"/>
  <c r="C19" i="1"/>
  <c r="F17" i="4"/>
  <c r="E17" i="4"/>
  <c r="E40" i="4" s="1"/>
  <c r="D17" i="4"/>
  <c r="D40" i="4" s="1"/>
  <c r="C17" i="4"/>
  <c r="F17" i="5"/>
  <c r="E17" i="5"/>
  <c r="D17" i="5"/>
  <c r="C17" i="5"/>
  <c r="G17" i="5" s="1"/>
  <c r="F17" i="6"/>
  <c r="F40" i="6" s="1"/>
  <c r="E17" i="6"/>
  <c r="D17" i="6"/>
  <c r="C17" i="6"/>
  <c r="F17" i="8"/>
  <c r="E17" i="8"/>
  <c r="E40" i="8" s="1"/>
  <c r="D17" i="8"/>
  <c r="D40" i="8" s="1"/>
  <c r="C17" i="8"/>
  <c r="F17" i="29"/>
  <c r="E17" i="29"/>
  <c r="D17" i="29"/>
  <c r="C17" i="29"/>
  <c r="G17" i="29" s="1"/>
  <c r="F17" i="9"/>
  <c r="F40" i="9" s="1"/>
  <c r="E17" i="9"/>
  <c r="D17" i="9"/>
  <c r="C17" i="9"/>
  <c r="F17" i="10"/>
  <c r="E17" i="10"/>
  <c r="E40" i="10" s="1"/>
  <c r="D17" i="10"/>
  <c r="D40" i="10" s="1"/>
  <c r="C17" i="10"/>
  <c r="F17" i="11"/>
  <c r="E17" i="11"/>
  <c r="D17" i="11"/>
  <c r="C17" i="11"/>
  <c r="G17" i="11" s="1"/>
  <c r="F17" i="28"/>
  <c r="F40" i="28" s="1"/>
  <c r="E17" i="28"/>
  <c r="D17" i="28"/>
  <c r="C17" i="28"/>
  <c r="F17" i="12"/>
  <c r="E17" i="12"/>
  <c r="E40" i="12" s="1"/>
  <c r="D17" i="12"/>
  <c r="D40" i="12" s="1"/>
  <c r="C17" i="12"/>
  <c r="F17" i="25"/>
  <c r="E17" i="25"/>
  <c r="D17" i="25"/>
  <c r="C17" i="25"/>
  <c r="G17" i="25" s="1"/>
  <c r="F17" i="14"/>
  <c r="F40" i="14" s="1"/>
  <c r="E17" i="14"/>
  <c r="D17" i="14"/>
  <c r="C17" i="14"/>
  <c r="F17" i="30"/>
  <c r="E17" i="30"/>
  <c r="E40" i="30" s="1"/>
  <c r="D17" i="30"/>
  <c r="D40" i="30" s="1"/>
  <c r="C17" i="30"/>
  <c r="F17" i="16"/>
  <c r="E17" i="16"/>
  <c r="D17" i="16"/>
  <c r="C17" i="16"/>
  <c r="G17" i="16" s="1"/>
  <c r="F17" i="17"/>
  <c r="F40" i="17" s="1"/>
  <c r="E17" i="17"/>
  <c r="D17" i="17"/>
  <c r="C17" i="17"/>
  <c r="F17" i="18"/>
  <c r="E17" i="18"/>
  <c r="E40" i="18" s="1"/>
  <c r="D17" i="18"/>
  <c r="D40" i="18" s="1"/>
  <c r="C17" i="18"/>
  <c r="F17" i="22"/>
  <c r="E17" i="22"/>
  <c r="D17" i="22"/>
  <c r="C17" i="22"/>
  <c r="G17" i="22" s="1"/>
  <c r="F17" i="21"/>
  <c r="E17" i="21"/>
  <c r="D17" i="21"/>
  <c r="C17" i="21"/>
  <c r="F17" i="24"/>
  <c r="E17" i="24"/>
  <c r="D17" i="24"/>
  <c r="C17" i="24"/>
  <c r="F17" i="26"/>
  <c r="E17" i="26"/>
  <c r="D17" i="26"/>
  <c r="C17" i="26"/>
  <c r="G17" i="26" s="1"/>
  <c r="F17" i="27"/>
  <c r="E17" i="27"/>
  <c r="D17" i="27"/>
  <c r="C17" i="27"/>
  <c r="F17" i="1"/>
  <c r="E17" i="1"/>
  <c r="D17" i="1"/>
  <c r="C17" i="1"/>
  <c r="F14" i="4"/>
  <c r="F40" i="4" s="1"/>
  <c r="E14" i="4"/>
  <c r="D14" i="4"/>
  <c r="C14" i="4"/>
  <c r="G14" i="4" s="1"/>
  <c r="F14" i="5"/>
  <c r="F40" i="5" s="1"/>
  <c r="E14" i="5"/>
  <c r="E40" i="5" s="1"/>
  <c r="D14" i="5"/>
  <c r="D40" i="5" s="1"/>
  <c r="C14" i="5"/>
  <c r="F14" i="6"/>
  <c r="E14" i="6"/>
  <c r="E40" i="6" s="1"/>
  <c r="D14" i="6"/>
  <c r="D40" i="6" s="1"/>
  <c r="C14" i="6"/>
  <c r="C40" i="6" s="1"/>
  <c r="F14" i="8"/>
  <c r="F40" i="8" s="1"/>
  <c r="E14" i="8"/>
  <c r="D14" i="8"/>
  <c r="C14" i="8"/>
  <c r="G14" i="8" s="1"/>
  <c r="F14" i="29"/>
  <c r="F40" i="29" s="1"/>
  <c r="E14" i="29"/>
  <c r="E40" i="29" s="1"/>
  <c r="D14" i="29"/>
  <c r="D40" i="29" s="1"/>
  <c r="C14" i="29"/>
  <c r="F14" i="9"/>
  <c r="E14" i="9"/>
  <c r="E40" i="9" s="1"/>
  <c r="D14" i="9"/>
  <c r="D40" i="9" s="1"/>
  <c r="C14" i="9"/>
  <c r="C40" i="9" s="1"/>
  <c r="F14" i="10"/>
  <c r="F40" i="10" s="1"/>
  <c r="E14" i="10"/>
  <c r="D14" i="10"/>
  <c r="C14" i="10"/>
  <c r="G14" i="10" s="1"/>
  <c r="F14" i="11"/>
  <c r="F40" i="11" s="1"/>
  <c r="E14" i="11"/>
  <c r="E40" i="11" s="1"/>
  <c r="D14" i="11"/>
  <c r="D40" i="11" s="1"/>
  <c r="C14" i="11"/>
  <c r="F14" i="28"/>
  <c r="E14" i="28"/>
  <c r="E40" i="28" s="1"/>
  <c r="D14" i="28"/>
  <c r="D40" i="28" s="1"/>
  <c r="C14" i="28"/>
  <c r="C40" i="28" s="1"/>
  <c r="F14" i="12"/>
  <c r="F40" i="12" s="1"/>
  <c r="E14" i="12"/>
  <c r="D14" i="12"/>
  <c r="C14" i="12"/>
  <c r="G14" i="12" s="1"/>
  <c r="F14" i="25"/>
  <c r="F40" i="25" s="1"/>
  <c r="E14" i="25"/>
  <c r="E40" i="25" s="1"/>
  <c r="D14" i="25"/>
  <c r="D40" i="25" s="1"/>
  <c r="C14" i="25"/>
  <c r="F14" i="14"/>
  <c r="E14" i="14"/>
  <c r="E40" i="14" s="1"/>
  <c r="D14" i="14"/>
  <c r="D40" i="14" s="1"/>
  <c r="C14" i="14"/>
  <c r="C40" i="14" s="1"/>
  <c r="F14" i="30"/>
  <c r="F40" i="30" s="1"/>
  <c r="E14" i="30"/>
  <c r="D14" i="30"/>
  <c r="C14" i="30"/>
  <c r="G14" i="30" s="1"/>
  <c r="F14" i="16"/>
  <c r="F40" i="16" s="1"/>
  <c r="E14" i="16"/>
  <c r="E40" i="16" s="1"/>
  <c r="D14" i="16"/>
  <c r="D40" i="16" s="1"/>
  <c r="C14" i="16"/>
  <c r="F14" i="17"/>
  <c r="E14" i="17"/>
  <c r="E40" i="17" s="1"/>
  <c r="D14" i="17"/>
  <c r="D40" i="17" s="1"/>
  <c r="C14" i="17"/>
  <c r="C40" i="17" s="1"/>
  <c r="F14" i="18"/>
  <c r="F40" i="18" s="1"/>
  <c r="E14" i="18"/>
  <c r="D14" i="18"/>
  <c r="C14" i="18"/>
  <c r="G14" i="18" s="1"/>
  <c r="F14" i="22"/>
  <c r="F40" i="22" s="1"/>
  <c r="E14" i="22"/>
  <c r="D14" i="22"/>
  <c r="C14" i="22"/>
  <c r="F14" i="21"/>
  <c r="F40" i="21" s="1"/>
  <c r="E14" i="21"/>
  <c r="E40" i="21" s="1"/>
  <c r="D14" i="21"/>
  <c r="D40" i="21" s="1"/>
  <c r="C14" i="21"/>
  <c r="F14" i="24"/>
  <c r="E14" i="24"/>
  <c r="E40" i="24" s="1"/>
  <c r="D14" i="24"/>
  <c r="D40" i="24" s="1"/>
  <c r="C14" i="24"/>
  <c r="G14" i="24" s="1"/>
  <c r="F14" i="26"/>
  <c r="F40" i="26" s="1"/>
  <c r="E14" i="26"/>
  <c r="D14" i="26"/>
  <c r="C14" i="26"/>
  <c r="F14" i="27"/>
  <c r="F40" i="27" s="1"/>
  <c r="E14" i="27"/>
  <c r="E40" i="27" s="1"/>
  <c r="D14" i="27"/>
  <c r="D40" i="27" s="1"/>
  <c r="C14" i="27"/>
  <c r="F14" i="1"/>
  <c r="E14" i="1"/>
  <c r="E40" i="1" s="1"/>
  <c r="D14" i="1"/>
  <c r="D40" i="1" s="1"/>
  <c r="C14" i="1"/>
  <c r="G14" i="1" s="1"/>
  <c r="F38" i="3"/>
  <c r="G38" i="3" s="1"/>
  <c r="E38" i="3"/>
  <c r="D38" i="3"/>
  <c r="C38" i="3"/>
  <c r="F28" i="3"/>
  <c r="E28" i="3"/>
  <c r="D28" i="3"/>
  <c r="C28" i="3"/>
  <c r="G28" i="3" s="1"/>
  <c r="F19" i="3"/>
  <c r="E19" i="3"/>
  <c r="D19" i="3"/>
  <c r="G19" i="3" s="1"/>
  <c r="C19" i="3"/>
  <c r="F17" i="3"/>
  <c r="E17" i="3"/>
  <c r="D17" i="3"/>
  <c r="D40" i="3" s="1"/>
  <c r="C17" i="3"/>
  <c r="G17" i="3" s="1"/>
  <c r="F14" i="3"/>
  <c r="F40" i="3" s="1"/>
  <c r="E14" i="3"/>
  <c r="E40" i="3" s="1"/>
  <c r="D14" i="3"/>
  <c r="C14" i="3"/>
  <c r="G14" i="3" s="1"/>
  <c r="G40" i="3" s="1"/>
  <c r="C40" i="27" l="1"/>
  <c r="C40" i="21"/>
  <c r="C40" i="16"/>
  <c r="C40" i="25"/>
  <c r="C40" i="11"/>
  <c r="C40" i="29"/>
  <c r="C40" i="5"/>
  <c r="C40" i="3"/>
  <c r="G14" i="26"/>
  <c r="G14" i="16"/>
  <c r="G40" i="16" s="1"/>
  <c r="G14" i="25"/>
  <c r="G14" i="11"/>
  <c r="G14" i="29"/>
  <c r="G14" i="5"/>
  <c r="G17" i="27"/>
  <c r="G17" i="21"/>
  <c r="G17" i="17"/>
  <c r="G17" i="14"/>
  <c r="G17" i="28"/>
  <c r="G17" i="9"/>
  <c r="G17" i="6"/>
  <c r="G19" i="1"/>
  <c r="G19" i="24"/>
  <c r="G19" i="18"/>
  <c r="G19" i="30"/>
  <c r="G19" i="12"/>
  <c r="G19" i="10"/>
  <c r="G19" i="8"/>
  <c r="G19" i="4"/>
  <c r="G28" i="26"/>
  <c r="G28" i="16"/>
  <c r="G28" i="25"/>
  <c r="G28" i="11"/>
  <c r="G28" i="29"/>
  <c r="G28" i="5"/>
  <c r="G38" i="27"/>
  <c r="G38" i="21"/>
  <c r="G38" i="17"/>
  <c r="G38" i="14"/>
  <c r="G38" i="28"/>
  <c r="G38" i="9"/>
  <c r="G38" i="6"/>
  <c r="C40" i="1"/>
  <c r="C40" i="24"/>
  <c r="D40" i="22"/>
  <c r="G14" i="27"/>
  <c r="G14" i="21"/>
  <c r="E40" i="22"/>
  <c r="G14" i="17"/>
  <c r="G14" i="14"/>
  <c r="G14" i="28"/>
  <c r="G14" i="9"/>
  <c r="G40" i="9" s="1"/>
  <c r="G14" i="6"/>
  <c r="G17" i="1"/>
  <c r="G40" i="1" s="1"/>
  <c r="G17" i="24"/>
  <c r="G17" i="18"/>
  <c r="G17" i="30"/>
  <c r="G40" i="30" s="1"/>
  <c r="G17" i="12"/>
  <c r="G40" i="12" s="1"/>
  <c r="G17" i="10"/>
  <c r="G17" i="8"/>
  <c r="G40" i="8" s="1"/>
  <c r="G17" i="4"/>
  <c r="G19" i="26"/>
  <c r="G19" i="22"/>
  <c r="G19" i="16"/>
  <c r="G19" i="25"/>
  <c r="G40" i="25" s="1"/>
  <c r="G19" i="11"/>
  <c r="G40" i="11" s="1"/>
  <c r="G19" i="29"/>
  <c r="G19" i="5"/>
  <c r="G28" i="27"/>
  <c r="G28" i="21"/>
  <c r="G28" i="17"/>
  <c r="G28" i="14"/>
  <c r="G28" i="28"/>
  <c r="G28" i="9"/>
  <c r="G28" i="6"/>
  <c r="G38" i="1"/>
  <c r="G38" i="24"/>
  <c r="G38" i="18"/>
  <c r="G40" i="18" s="1"/>
  <c r="G38" i="30"/>
  <c r="G38" i="12"/>
  <c r="G38" i="10"/>
  <c r="G38" i="8"/>
  <c r="G38" i="4"/>
  <c r="C40" i="26"/>
  <c r="C40" i="18"/>
  <c r="C40" i="30"/>
  <c r="C40" i="12"/>
  <c r="C40" i="10"/>
  <c r="C40" i="8"/>
  <c r="C40" i="4"/>
  <c r="G28" i="13"/>
  <c r="G40" i="13"/>
  <c r="G38" i="22"/>
  <c r="G28" i="22"/>
  <c r="G14" i="22"/>
  <c r="C40" i="22"/>
  <c r="AD41" i="34"/>
  <c r="AD37" i="34"/>
  <c r="AC37" i="34"/>
  <c r="AB37" i="34"/>
  <c r="Z37" i="34"/>
  <c r="Y37" i="34"/>
  <c r="W37" i="34"/>
  <c r="V37" i="34"/>
  <c r="U37" i="34"/>
  <c r="T37" i="34"/>
  <c r="S37" i="34"/>
  <c r="R37" i="34"/>
  <c r="Q37" i="34"/>
  <c r="P37" i="34"/>
  <c r="O37" i="34"/>
  <c r="N37" i="34"/>
  <c r="M37" i="34"/>
  <c r="L37" i="34"/>
  <c r="K37" i="34"/>
  <c r="J37" i="34"/>
  <c r="I37" i="34"/>
  <c r="H37" i="34"/>
  <c r="G37" i="34"/>
  <c r="F37" i="34"/>
  <c r="E37" i="34"/>
  <c r="D37" i="34"/>
  <c r="C37" i="34"/>
  <c r="AD36" i="34"/>
  <c r="AC36" i="34"/>
  <c r="AB36" i="34"/>
  <c r="Z36" i="34"/>
  <c r="Y36" i="34"/>
  <c r="W36" i="34"/>
  <c r="V36" i="34"/>
  <c r="U36" i="34"/>
  <c r="T36" i="34"/>
  <c r="S36" i="34"/>
  <c r="R36" i="34"/>
  <c r="Q36" i="34"/>
  <c r="P36" i="34"/>
  <c r="O36" i="34"/>
  <c r="N36" i="34"/>
  <c r="M36" i="34"/>
  <c r="L36" i="34"/>
  <c r="K36" i="34"/>
  <c r="J36" i="34"/>
  <c r="I36" i="34"/>
  <c r="H36" i="34"/>
  <c r="G36" i="34"/>
  <c r="F36" i="34"/>
  <c r="E36" i="34"/>
  <c r="D36" i="34"/>
  <c r="C36" i="34"/>
  <c r="AD35" i="34"/>
  <c r="AC35" i="34"/>
  <c r="AB35" i="34"/>
  <c r="Z35" i="34"/>
  <c r="Y35" i="34"/>
  <c r="W35" i="34"/>
  <c r="V35" i="34"/>
  <c r="U35" i="34"/>
  <c r="T35" i="34"/>
  <c r="S35" i="34"/>
  <c r="R35" i="34"/>
  <c r="Q35" i="34"/>
  <c r="P35" i="34"/>
  <c r="O35" i="34"/>
  <c r="N35" i="34"/>
  <c r="M35" i="34"/>
  <c r="L35" i="34"/>
  <c r="K35" i="34"/>
  <c r="J35" i="34"/>
  <c r="I35" i="34"/>
  <c r="H35" i="34"/>
  <c r="G35" i="34"/>
  <c r="F35" i="34"/>
  <c r="E35" i="34"/>
  <c r="D35" i="34"/>
  <c r="C35" i="34"/>
  <c r="AD34" i="34"/>
  <c r="AC34" i="34"/>
  <c r="AB34" i="34"/>
  <c r="Z34" i="34"/>
  <c r="Y34" i="34"/>
  <c r="W34" i="34"/>
  <c r="V34" i="34"/>
  <c r="U34" i="34"/>
  <c r="T34" i="34"/>
  <c r="S34" i="34"/>
  <c r="R34" i="34"/>
  <c r="Q34" i="34"/>
  <c r="P34" i="34"/>
  <c r="O34" i="34"/>
  <c r="N34" i="34"/>
  <c r="M34" i="34"/>
  <c r="L34" i="34"/>
  <c r="K34" i="34"/>
  <c r="J34" i="34"/>
  <c r="I34" i="34"/>
  <c r="H34" i="34"/>
  <c r="G34" i="34"/>
  <c r="F34" i="34"/>
  <c r="E34" i="34"/>
  <c r="D34" i="34"/>
  <c r="C34" i="34"/>
  <c r="AD33" i="34"/>
  <c r="AC33" i="34"/>
  <c r="AB33" i="34"/>
  <c r="Z33" i="34"/>
  <c r="Y33" i="34"/>
  <c r="W33" i="34"/>
  <c r="V33" i="34"/>
  <c r="U33" i="34"/>
  <c r="T33" i="34"/>
  <c r="S33" i="34"/>
  <c r="R33" i="34"/>
  <c r="Q33" i="34"/>
  <c r="P33" i="34"/>
  <c r="O33" i="34"/>
  <c r="N33" i="34"/>
  <c r="M33" i="34"/>
  <c r="L33" i="34"/>
  <c r="K33" i="34"/>
  <c r="J33" i="34"/>
  <c r="I33" i="34"/>
  <c r="H33" i="34"/>
  <c r="G33" i="34"/>
  <c r="F33" i="34"/>
  <c r="E33" i="34"/>
  <c r="D33" i="34"/>
  <c r="C33" i="34"/>
  <c r="AD32" i="34"/>
  <c r="AC32" i="34"/>
  <c r="AB32" i="34"/>
  <c r="Z32" i="34"/>
  <c r="Y32" i="34"/>
  <c r="W32" i="34"/>
  <c r="V32" i="34"/>
  <c r="U32" i="34"/>
  <c r="T32" i="34"/>
  <c r="S32" i="34"/>
  <c r="R32" i="34"/>
  <c r="Q32" i="34"/>
  <c r="P32" i="34"/>
  <c r="O32" i="34"/>
  <c r="N32" i="34"/>
  <c r="M32" i="34"/>
  <c r="L32" i="34"/>
  <c r="K32" i="34"/>
  <c r="J32" i="34"/>
  <c r="I32" i="34"/>
  <c r="H32" i="34"/>
  <c r="G32" i="34"/>
  <c r="F32" i="34"/>
  <c r="E32" i="34"/>
  <c r="D32" i="34"/>
  <c r="C32" i="34"/>
  <c r="AD31" i="34"/>
  <c r="AC31" i="34"/>
  <c r="AB31" i="34"/>
  <c r="Z31" i="34"/>
  <c r="Y31" i="34"/>
  <c r="W31" i="34"/>
  <c r="V31" i="34"/>
  <c r="U31" i="34"/>
  <c r="T31" i="34"/>
  <c r="S31" i="34"/>
  <c r="R31" i="34"/>
  <c r="Q31" i="34"/>
  <c r="P31" i="34"/>
  <c r="O31" i="34"/>
  <c r="N31" i="34"/>
  <c r="M31" i="34"/>
  <c r="L31" i="34"/>
  <c r="K31" i="34"/>
  <c r="J31" i="34"/>
  <c r="I31" i="34"/>
  <c r="H31" i="34"/>
  <c r="G31" i="34"/>
  <c r="F31" i="34"/>
  <c r="E31" i="34"/>
  <c r="D31" i="34"/>
  <c r="C31" i="34"/>
  <c r="AD30" i="34"/>
  <c r="AC30" i="34"/>
  <c r="AB30" i="34"/>
  <c r="Z30" i="34"/>
  <c r="Y30" i="34"/>
  <c r="W30" i="34"/>
  <c r="V30" i="34"/>
  <c r="U30" i="34"/>
  <c r="T30" i="34"/>
  <c r="S30" i="34"/>
  <c r="R30" i="34"/>
  <c r="Q30" i="34"/>
  <c r="P30" i="34"/>
  <c r="O30" i="34"/>
  <c r="N30" i="34"/>
  <c r="M30" i="34"/>
  <c r="L30" i="34"/>
  <c r="K30" i="34"/>
  <c r="J30" i="34"/>
  <c r="I30" i="34"/>
  <c r="H30" i="34"/>
  <c r="G30" i="34"/>
  <c r="F30" i="34"/>
  <c r="E30" i="34"/>
  <c r="D30" i="34"/>
  <c r="C30" i="34"/>
  <c r="AD27" i="34"/>
  <c r="AC27" i="34"/>
  <c r="AB27" i="34"/>
  <c r="Z27" i="34"/>
  <c r="Y27" i="34"/>
  <c r="W27" i="34"/>
  <c r="V27" i="34"/>
  <c r="U27" i="34"/>
  <c r="T27" i="34"/>
  <c r="S27" i="34"/>
  <c r="R27" i="34"/>
  <c r="Q27" i="34"/>
  <c r="P27" i="34"/>
  <c r="O27" i="34"/>
  <c r="N27" i="34"/>
  <c r="M27" i="34"/>
  <c r="L27" i="34"/>
  <c r="K27" i="34"/>
  <c r="J27" i="34"/>
  <c r="I27" i="34"/>
  <c r="H27" i="34"/>
  <c r="G27" i="34"/>
  <c r="F27" i="34"/>
  <c r="E27" i="34"/>
  <c r="D27" i="34"/>
  <c r="C27" i="34"/>
  <c r="AD26" i="34"/>
  <c r="AC26" i="34"/>
  <c r="AB26" i="34"/>
  <c r="Z26" i="34"/>
  <c r="Y26" i="34"/>
  <c r="W26" i="34"/>
  <c r="V26" i="34"/>
  <c r="U26" i="34"/>
  <c r="T26" i="34"/>
  <c r="S26" i="34"/>
  <c r="R26" i="34"/>
  <c r="Q26" i="34"/>
  <c r="P26" i="34"/>
  <c r="O26" i="34"/>
  <c r="N26" i="34"/>
  <c r="M26" i="34"/>
  <c r="L26" i="34"/>
  <c r="K26" i="34"/>
  <c r="J26" i="34"/>
  <c r="I26" i="34"/>
  <c r="H26" i="34"/>
  <c r="G26" i="34"/>
  <c r="F26" i="34"/>
  <c r="E26" i="34"/>
  <c r="D26" i="34"/>
  <c r="C26" i="34"/>
  <c r="AD25" i="34"/>
  <c r="AC25" i="34"/>
  <c r="AB25" i="34"/>
  <c r="Z25" i="34"/>
  <c r="Y25" i="34"/>
  <c r="W25" i="34"/>
  <c r="V25" i="34"/>
  <c r="U25" i="34"/>
  <c r="T25" i="34"/>
  <c r="S25" i="34"/>
  <c r="R25" i="34"/>
  <c r="Q25" i="34"/>
  <c r="P25" i="34"/>
  <c r="O25" i="34"/>
  <c r="N25" i="34"/>
  <c r="M25" i="34"/>
  <c r="L25" i="34"/>
  <c r="K25" i="34"/>
  <c r="J25" i="34"/>
  <c r="I25" i="34"/>
  <c r="H25" i="34"/>
  <c r="G25" i="34"/>
  <c r="F25" i="34"/>
  <c r="E25" i="34"/>
  <c r="D25" i="34"/>
  <c r="C25" i="34"/>
  <c r="AD24" i="34"/>
  <c r="AC24" i="34"/>
  <c r="AB24" i="34"/>
  <c r="Z24" i="34"/>
  <c r="Y24" i="34"/>
  <c r="W24" i="34"/>
  <c r="V24" i="34"/>
  <c r="U24" i="34"/>
  <c r="T24" i="34"/>
  <c r="S24" i="34"/>
  <c r="R24" i="34"/>
  <c r="Q24" i="34"/>
  <c r="P24" i="34"/>
  <c r="O24" i="34"/>
  <c r="N24" i="34"/>
  <c r="M24" i="34"/>
  <c r="L24" i="34"/>
  <c r="K24" i="34"/>
  <c r="J24" i="34"/>
  <c r="I24" i="34"/>
  <c r="H24" i="34"/>
  <c r="G24" i="34"/>
  <c r="F24" i="34"/>
  <c r="E24" i="34"/>
  <c r="D24" i="34"/>
  <c r="C24" i="34"/>
  <c r="AD23" i="34"/>
  <c r="AC23" i="34"/>
  <c r="AB23" i="34"/>
  <c r="Z23" i="34"/>
  <c r="Y23" i="34"/>
  <c r="W23" i="34"/>
  <c r="V23" i="34"/>
  <c r="U23" i="34"/>
  <c r="T23" i="34"/>
  <c r="S23" i="34"/>
  <c r="R23" i="34"/>
  <c r="Q23" i="34"/>
  <c r="P23" i="34"/>
  <c r="O23" i="34"/>
  <c r="N23" i="34"/>
  <c r="M23" i="34"/>
  <c r="L23" i="34"/>
  <c r="K23" i="34"/>
  <c r="J23" i="34"/>
  <c r="I23" i="34"/>
  <c r="H23" i="34"/>
  <c r="G23" i="34"/>
  <c r="F23" i="34"/>
  <c r="E23" i="34"/>
  <c r="D23" i="34"/>
  <c r="C23" i="34"/>
  <c r="AD22" i="34"/>
  <c r="AC22" i="34"/>
  <c r="AB22" i="34"/>
  <c r="Z22" i="34"/>
  <c r="Y22" i="34"/>
  <c r="W22" i="34"/>
  <c r="V22" i="34"/>
  <c r="U22" i="34"/>
  <c r="T22" i="34"/>
  <c r="S22" i="34"/>
  <c r="R22" i="34"/>
  <c r="Q22" i="34"/>
  <c r="P22" i="34"/>
  <c r="O22" i="34"/>
  <c r="N22" i="34"/>
  <c r="M22" i="34"/>
  <c r="L22" i="34"/>
  <c r="K22" i="34"/>
  <c r="J22" i="34"/>
  <c r="I22" i="34"/>
  <c r="H22" i="34"/>
  <c r="G22" i="34"/>
  <c r="F22" i="34"/>
  <c r="E22" i="34"/>
  <c r="D22" i="34"/>
  <c r="C22" i="34"/>
  <c r="AD21" i="34"/>
  <c r="AC21" i="34"/>
  <c r="AB21" i="34"/>
  <c r="Z21" i="34"/>
  <c r="Y21" i="34"/>
  <c r="W21" i="34"/>
  <c r="V21" i="34"/>
  <c r="U21" i="34"/>
  <c r="T21" i="34"/>
  <c r="S21" i="34"/>
  <c r="R21" i="34"/>
  <c r="Q21" i="34"/>
  <c r="P21" i="34"/>
  <c r="O21" i="34"/>
  <c r="N21" i="34"/>
  <c r="M21" i="34"/>
  <c r="L21" i="34"/>
  <c r="K21" i="34"/>
  <c r="J21" i="34"/>
  <c r="I21" i="34"/>
  <c r="H21" i="34"/>
  <c r="G21" i="34"/>
  <c r="F21" i="34"/>
  <c r="E21" i="34"/>
  <c r="D21" i="34"/>
  <c r="C21" i="34"/>
  <c r="AD18" i="34"/>
  <c r="AC18" i="34"/>
  <c r="AB18" i="34"/>
  <c r="Z18" i="34"/>
  <c r="Y18" i="34"/>
  <c r="W18" i="34"/>
  <c r="V18" i="34"/>
  <c r="U18" i="34"/>
  <c r="T18" i="34"/>
  <c r="S18" i="34"/>
  <c r="R18" i="34"/>
  <c r="Q18" i="34"/>
  <c r="P18" i="34"/>
  <c r="O18" i="34"/>
  <c r="N18" i="34"/>
  <c r="M18" i="34"/>
  <c r="L18" i="34"/>
  <c r="K18" i="34"/>
  <c r="J18" i="34"/>
  <c r="I18" i="34"/>
  <c r="H18" i="34"/>
  <c r="G18" i="34"/>
  <c r="F18" i="34"/>
  <c r="E18" i="34"/>
  <c r="D18" i="34"/>
  <c r="C18" i="34"/>
  <c r="AD16" i="34"/>
  <c r="AC16" i="34"/>
  <c r="AB16" i="34"/>
  <c r="Z16" i="34"/>
  <c r="Y16" i="34"/>
  <c r="W16" i="34"/>
  <c r="V16" i="34"/>
  <c r="U16" i="34"/>
  <c r="T16" i="34"/>
  <c r="S16" i="34"/>
  <c r="R16" i="34"/>
  <c r="Q16" i="34"/>
  <c r="P16" i="34"/>
  <c r="O16" i="34"/>
  <c r="N16" i="34"/>
  <c r="M16" i="34"/>
  <c r="L16" i="34"/>
  <c r="K16" i="34"/>
  <c r="J16" i="34"/>
  <c r="I16" i="34"/>
  <c r="H16" i="34"/>
  <c r="G16" i="34"/>
  <c r="F16" i="34"/>
  <c r="E16" i="34"/>
  <c r="D16" i="34"/>
  <c r="C16" i="34"/>
  <c r="AD13" i="34"/>
  <c r="AC13" i="34"/>
  <c r="AB13" i="34"/>
  <c r="Z13" i="34"/>
  <c r="Y13" i="34"/>
  <c r="W13" i="34"/>
  <c r="V13" i="34"/>
  <c r="U13" i="34"/>
  <c r="T13" i="34"/>
  <c r="S13" i="34"/>
  <c r="R13" i="34"/>
  <c r="Q13" i="34"/>
  <c r="P13" i="34"/>
  <c r="O13" i="34"/>
  <c r="N13" i="34"/>
  <c r="M13" i="34"/>
  <c r="L13" i="34"/>
  <c r="K13" i="34"/>
  <c r="J13" i="34"/>
  <c r="I13" i="34"/>
  <c r="H13" i="34"/>
  <c r="G13" i="34"/>
  <c r="F13" i="34"/>
  <c r="E13" i="34"/>
  <c r="D13" i="34"/>
  <c r="C13" i="34"/>
  <c r="AD12" i="34"/>
  <c r="AC12" i="34"/>
  <c r="AB12" i="34"/>
  <c r="Z12" i="34"/>
  <c r="Y12" i="34"/>
  <c r="W12" i="34"/>
  <c r="V12" i="34"/>
  <c r="U12" i="34"/>
  <c r="T12" i="34"/>
  <c r="S12" i="34"/>
  <c r="R12" i="34"/>
  <c r="Q12" i="34"/>
  <c r="P12" i="34"/>
  <c r="O12" i="34"/>
  <c r="N12" i="34"/>
  <c r="M12" i="34"/>
  <c r="L12" i="34"/>
  <c r="K12" i="34"/>
  <c r="J12" i="34"/>
  <c r="I12" i="34"/>
  <c r="H12" i="34"/>
  <c r="G12" i="34"/>
  <c r="F12" i="34"/>
  <c r="E12" i="34"/>
  <c r="D12" i="34"/>
  <c r="C12" i="34"/>
  <c r="AD11" i="34"/>
  <c r="AC11" i="34"/>
  <c r="AB11" i="34"/>
  <c r="Z11" i="34"/>
  <c r="Y11" i="34"/>
  <c r="W11" i="34"/>
  <c r="V11" i="34"/>
  <c r="U11" i="34"/>
  <c r="T11" i="34"/>
  <c r="S11" i="34"/>
  <c r="R11" i="34"/>
  <c r="Q11" i="34"/>
  <c r="P11" i="34"/>
  <c r="O11" i="34"/>
  <c r="N11" i="34"/>
  <c r="M11" i="34"/>
  <c r="L11" i="34"/>
  <c r="K11" i="34"/>
  <c r="J11" i="34"/>
  <c r="I11" i="34"/>
  <c r="H11" i="34"/>
  <c r="G11" i="34"/>
  <c r="F11" i="34"/>
  <c r="E11" i="34"/>
  <c r="D11" i="34"/>
  <c r="C11" i="34"/>
  <c r="AD37" i="33"/>
  <c r="AC37" i="33"/>
  <c r="AB37" i="33"/>
  <c r="Z37" i="33"/>
  <c r="Y37" i="33"/>
  <c r="W37" i="33"/>
  <c r="V37" i="33"/>
  <c r="U37" i="33"/>
  <c r="T37" i="33"/>
  <c r="S37" i="33"/>
  <c r="R37" i="33"/>
  <c r="Q37" i="33"/>
  <c r="P37" i="33"/>
  <c r="O37" i="33"/>
  <c r="N37" i="33"/>
  <c r="M37" i="33"/>
  <c r="L37" i="33"/>
  <c r="K37" i="33"/>
  <c r="J37" i="33"/>
  <c r="I37" i="33"/>
  <c r="H37" i="33"/>
  <c r="G37" i="33"/>
  <c r="F37" i="33"/>
  <c r="E37" i="33"/>
  <c r="D37" i="33"/>
  <c r="C37" i="33"/>
  <c r="AD36" i="33"/>
  <c r="AC36" i="33"/>
  <c r="AB36" i="33"/>
  <c r="Z36" i="33"/>
  <c r="Y36" i="33"/>
  <c r="W36" i="33"/>
  <c r="V36" i="33"/>
  <c r="U36" i="33"/>
  <c r="T36" i="33"/>
  <c r="S36" i="33"/>
  <c r="R36" i="33"/>
  <c r="Q36" i="33"/>
  <c r="P36" i="33"/>
  <c r="O36" i="33"/>
  <c r="N36" i="33"/>
  <c r="M36" i="33"/>
  <c r="L36" i="33"/>
  <c r="K36" i="33"/>
  <c r="J36" i="33"/>
  <c r="I36" i="33"/>
  <c r="H36" i="33"/>
  <c r="G36" i="33"/>
  <c r="F36" i="33"/>
  <c r="E36" i="33"/>
  <c r="D36" i="33"/>
  <c r="C36" i="33"/>
  <c r="AD35" i="33"/>
  <c r="AC35" i="33"/>
  <c r="AB35" i="33"/>
  <c r="Z35" i="33"/>
  <c r="Y35" i="33"/>
  <c r="W35" i="33"/>
  <c r="V35" i="33"/>
  <c r="U35" i="33"/>
  <c r="T35" i="33"/>
  <c r="S35" i="33"/>
  <c r="R35" i="33"/>
  <c r="Q35" i="33"/>
  <c r="P35" i="33"/>
  <c r="O35" i="33"/>
  <c r="N35" i="33"/>
  <c r="M35" i="33"/>
  <c r="L35" i="33"/>
  <c r="K35" i="33"/>
  <c r="J35" i="33"/>
  <c r="I35" i="33"/>
  <c r="H35" i="33"/>
  <c r="G35" i="33"/>
  <c r="F35" i="33"/>
  <c r="E35" i="33"/>
  <c r="D35" i="33"/>
  <c r="C35" i="33"/>
  <c r="AD34" i="33"/>
  <c r="AC34" i="33"/>
  <c r="AB34" i="33"/>
  <c r="Z34" i="33"/>
  <c r="Y34" i="33"/>
  <c r="W34" i="33"/>
  <c r="V34" i="33"/>
  <c r="U34" i="33"/>
  <c r="T34" i="33"/>
  <c r="S34" i="33"/>
  <c r="R34" i="33"/>
  <c r="Q34" i="33"/>
  <c r="P34" i="33"/>
  <c r="O34" i="33"/>
  <c r="N34" i="33"/>
  <c r="M34" i="33"/>
  <c r="L34" i="33"/>
  <c r="K34" i="33"/>
  <c r="J34" i="33"/>
  <c r="I34" i="33"/>
  <c r="H34" i="33"/>
  <c r="G34" i="33"/>
  <c r="F34" i="33"/>
  <c r="E34" i="33"/>
  <c r="D34" i="33"/>
  <c r="C34" i="33"/>
  <c r="AD33" i="33"/>
  <c r="AC33" i="33"/>
  <c r="AB33" i="33"/>
  <c r="Z33" i="33"/>
  <c r="Y33" i="33"/>
  <c r="W33" i="33"/>
  <c r="V33" i="33"/>
  <c r="U33" i="33"/>
  <c r="T33" i="33"/>
  <c r="S33" i="33"/>
  <c r="R33" i="33"/>
  <c r="Q33" i="33"/>
  <c r="P33" i="33"/>
  <c r="O33" i="33"/>
  <c r="N33" i="33"/>
  <c r="M33" i="33"/>
  <c r="L33" i="33"/>
  <c r="K33" i="33"/>
  <c r="J33" i="33"/>
  <c r="I33" i="33"/>
  <c r="H33" i="33"/>
  <c r="G33" i="33"/>
  <c r="F33" i="33"/>
  <c r="E33" i="33"/>
  <c r="D33" i="33"/>
  <c r="C33" i="33"/>
  <c r="AD32" i="33"/>
  <c r="AC32" i="33"/>
  <c r="AB32" i="33"/>
  <c r="Z32" i="33"/>
  <c r="Y32" i="33"/>
  <c r="W32" i="33"/>
  <c r="V32" i="33"/>
  <c r="U32" i="33"/>
  <c r="T32" i="33"/>
  <c r="S32" i="33"/>
  <c r="R32" i="33"/>
  <c r="Q32" i="33"/>
  <c r="P32" i="33"/>
  <c r="O32" i="33"/>
  <c r="N32" i="33"/>
  <c r="M32" i="33"/>
  <c r="L32" i="33"/>
  <c r="K32" i="33"/>
  <c r="J32" i="33"/>
  <c r="I32" i="33"/>
  <c r="H32" i="33"/>
  <c r="G32" i="33"/>
  <c r="F32" i="33"/>
  <c r="E32" i="33"/>
  <c r="D32" i="33"/>
  <c r="C32" i="33"/>
  <c r="AD31" i="33"/>
  <c r="AC31" i="33"/>
  <c r="AB31" i="33"/>
  <c r="Z31" i="33"/>
  <c r="Y31" i="33"/>
  <c r="W31" i="33"/>
  <c r="V31" i="33"/>
  <c r="U31" i="33"/>
  <c r="T31" i="33"/>
  <c r="S31" i="33"/>
  <c r="R31" i="33"/>
  <c r="Q31" i="33"/>
  <c r="P31" i="33"/>
  <c r="O31" i="33"/>
  <c r="N31" i="33"/>
  <c r="M31" i="33"/>
  <c r="L31" i="33"/>
  <c r="K31" i="33"/>
  <c r="J31" i="33"/>
  <c r="I31" i="33"/>
  <c r="H31" i="33"/>
  <c r="G31" i="33"/>
  <c r="F31" i="33"/>
  <c r="E31" i="33"/>
  <c r="D31" i="33"/>
  <c r="C31" i="33"/>
  <c r="AD30" i="33"/>
  <c r="AC30" i="33"/>
  <c r="AB30" i="33"/>
  <c r="Z30" i="33"/>
  <c r="Y30" i="33"/>
  <c r="W30" i="33"/>
  <c r="V30" i="33"/>
  <c r="U30" i="33"/>
  <c r="T30" i="33"/>
  <c r="S30" i="33"/>
  <c r="R30" i="33"/>
  <c r="Q30" i="33"/>
  <c r="P30" i="33"/>
  <c r="O30" i="33"/>
  <c r="N30" i="33"/>
  <c r="M30" i="33"/>
  <c r="L30" i="33"/>
  <c r="K30" i="33"/>
  <c r="J30" i="33"/>
  <c r="I30" i="33"/>
  <c r="H30" i="33"/>
  <c r="G30" i="33"/>
  <c r="F30" i="33"/>
  <c r="E30" i="33"/>
  <c r="D30" i="33"/>
  <c r="C30" i="33"/>
  <c r="AD27" i="33"/>
  <c r="AC27" i="33"/>
  <c r="AB27" i="33"/>
  <c r="Z27" i="33"/>
  <c r="Y27" i="33"/>
  <c r="W27" i="33"/>
  <c r="V27" i="33"/>
  <c r="U27" i="33"/>
  <c r="T27" i="33"/>
  <c r="S27" i="33"/>
  <c r="R27" i="33"/>
  <c r="Q27" i="33"/>
  <c r="P27" i="33"/>
  <c r="O27" i="33"/>
  <c r="N27" i="33"/>
  <c r="M27" i="33"/>
  <c r="L27" i="33"/>
  <c r="K27" i="33"/>
  <c r="J27" i="33"/>
  <c r="I27" i="33"/>
  <c r="H27" i="33"/>
  <c r="G27" i="33"/>
  <c r="F27" i="33"/>
  <c r="E27" i="33"/>
  <c r="D27" i="33"/>
  <c r="C27" i="33"/>
  <c r="AD26" i="33"/>
  <c r="AC26" i="33"/>
  <c r="AB26" i="33"/>
  <c r="Z26" i="33"/>
  <c r="Y26" i="33"/>
  <c r="W26" i="33"/>
  <c r="V26" i="33"/>
  <c r="U26" i="33"/>
  <c r="T26" i="33"/>
  <c r="S26" i="33"/>
  <c r="R26" i="33"/>
  <c r="Q26" i="33"/>
  <c r="P26" i="33"/>
  <c r="O26" i="33"/>
  <c r="N26" i="33"/>
  <c r="M26" i="33"/>
  <c r="L26" i="33"/>
  <c r="K26" i="33"/>
  <c r="J26" i="33"/>
  <c r="I26" i="33"/>
  <c r="H26" i="33"/>
  <c r="G26" i="33"/>
  <c r="F26" i="33"/>
  <c r="E26" i="33"/>
  <c r="D26" i="33"/>
  <c r="C26" i="33"/>
  <c r="AD25" i="33"/>
  <c r="AC25" i="33"/>
  <c r="AB25" i="33"/>
  <c r="Z25" i="33"/>
  <c r="Y25" i="33"/>
  <c r="W25" i="33"/>
  <c r="V25" i="33"/>
  <c r="U25" i="33"/>
  <c r="T25" i="33"/>
  <c r="S25" i="33"/>
  <c r="R25" i="33"/>
  <c r="Q25" i="33"/>
  <c r="P25" i="33"/>
  <c r="O25" i="33"/>
  <c r="N25" i="33"/>
  <c r="M25" i="33"/>
  <c r="L25" i="33"/>
  <c r="K25" i="33"/>
  <c r="J25" i="33"/>
  <c r="I25" i="33"/>
  <c r="H25" i="33"/>
  <c r="G25" i="33"/>
  <c r="F25" i="33"/>
  <c r="E25" i="33"/>
  <c r="D25" i="33"/>
  <c r="C25" i="33"/>
  <c r="AD24" i="33"/>
  <c r="AC24" i="33"/>
  <c r="AB24" i="33"/>
  <c r="Z24" i="33"/>
  <c r="Y24" i="33"/>
  <c r="W24" i="33"/>
  <c r="V24" i="33"/>
  <c r="U24" i="33"/>
  <c r="T24" i="33"/>
  <c r="S24" i="33"/>
  <c r="R24" i="33"/>
  <c r="Q24" i="33"/>
  <c r="P24" i="33"/>
  <c r="O24" i="33"/>
  <c r="N24" i="33"/>
  <c r="M24" i="33"/>
  <c r="L24" i="33"/>
  <c r="K24" i="33"/>
  <c r="J24" i="33"/>
  <c r="I24" i="33"/>
  <c r="H24" i="33"/>
  <c r="G24" i="33"/>
  <c r="F24" i="33"/>
  <c r="E24" i="33"/>
  <c r="D24" i="33"/>
  <c r="C24" i="33"/>
  <c r="AD23" i="33"/>
  <c r="AC23" i="33"/>
  <c r="AB23" i="33"/>
  <c r="Z23" i="33"/>
  <c r="Y23" i="33"/>
  <c r="W23" i="33"/>
  <c r="V23" i="33"/>
  <c r="U23" i="33"/>
  <c r="T23" i="33"/>
  <c r="S23" i="33"/>
  <c r="R23" i="33"/>
  <c r="Q23" i="33"/>
  <c r="P23" i="33"/>
  <c r="O23" i="33"/>
  <c r="N23" i="33"/>
  <c r="M23" i="33"/>
  <c r="L23" i="33"/>
  <c r="K23" i="33"/>
  <c r="J23" i="33"/>
  <c r="I23" i="33"/>
  <c r="H23" i="33"/>
  <c r="G23" i="33"/>
  <c r="F23" i="33"/>
  <c r="E23" i="33"/>
  <c r="D23" i="33"/>
  <c r="C23" i="33"/>
  <c r="AD22" i="33"/>
  <c r="AC22" i="33"/>
  <c r="AB22" i="33"/>
  <c r="Z22" i="33"/>
  <c r="Y22" i="33"/>
  <c r="W22" i="33"/>
  <c r="V22" i="33"/>
  <c r="U22" i="33"/>
  <c r="T22" i="33"/>
  <c r="S22" i="33"/>
  <c r="R22" i="33"/>
  <c r="Q22" i="33"/>
  <c r="P22" i="33"/>
  <c r="O22" i="33"/>
  <c r="N22" i="33"/>
  <c r="M22" i="33"/>
  <c r="L22" i="33"/>
  <c r="K22" i="33"/>
  <c r="J22" i="33"/>
  <c r="I22" i="33"/>
  <c r="H22" i="33"/>
  <c r="G22" i="33"/>
  <c r="F22" i="33"/>
  <c r="E22" i="33"/>
  <c r="D22" i="33"/>
  <c r="C22" i="33"/>
  <c r="AD21" i="33"/>
  <c r="AC21" i="33"/>
  <c r="AB21" i="33"/>
  <c r="Z21" i="33"/>
  <c r="Y21" i="33"/>
  <c r="W21" i="33"/>
  <c r="V21" i="33"/>
  <c r="U21" i="33"/>
  <c r="T21" i="33"/>
  <c r="S21" i="33"/>
  <c r="R21" i="33"/>
  <c r="Q21" i="33"/>
  <c r="P21" i="33"/>
  <c r="O21" i="33"/>
  <c r="N21" i="33"/>
  <c r="M21" i="33"/>
  <c r="L21" i="33"/>
  <c r="K21" i="33"/>
  <c r="J21" i="33"/>
  <c r="I21" i="33"/>
  <c r="H21" i="33"/>
  <c r="G21" i="33"/>
  <c r="F21" i="33"/>
  <c r="E21" i="33"/>
  <c r="D21" i="33"/>
  <c r="C21" i="33"/>
  <c r="AD18" i="33"/>
  <c r="AC18" i="33"/>
  <c r="AB18" i="33"/>
  <c r="Z18" i="33"/>
  <c r="Y18" i="33"/>
  <c r="W18" i="33"/>
  <c r="V18" i="33"/>
  <c r="U18" i="33"/>
  <c r="T18" i="33"/>
  <c r="S18" i="33"/>
  <c r="R18" i="33"/>
  <c r="Q18" i="33"/>
  <c r="P18" i="33"/>
  <c r="O18" i="33"/>
  <c r="N18" i="33"/>
  <c r="M18" i="33"/>
  <c r="L18" i="33"/>
  <c r="K18" i="33"/>
  <c r="J18" i="33"/>
  <c r="I18" i="33"/>
  <c r="H18" i="33"/>
  <c r="G18" i="33"/>
  <c r="F18" i="33"/>
  <c r="E18" i="33"/>
  <c r="D18" i="33"/>
  <c r="C18" i="33"/>
  <c r="AC16" i="33"/>
  <c r="Z16" i="33"/>
  <c r="Y16" i="33"/>
  <c r="W16" i="33"/>
  <c r="V16" i="33"/>
  <c r="T16" i="33"/>
  <c r="S16" i="33"/>
  <c r="Q16" i="33"/>
  <c r="O16" i="33"/>
  <c r="M16" i="33"/>
  <c r="L16" i="33"/>
  <c r="J16" i="33"/>
  <c r="H16" i="33"/>
  <c r="G16" i="33"/>
  <c r="D16" i="33"/>
  <c r="AC13" i="33"/>
  <c r="Z13" i="33"/>
  <c r="Y13" i="33"/>
  <c r="W13" i="33"/>
  <c r="V13" i="33"/>
  <c r="T13" i="33"/>
  <c r="S13" i="33"/>
  <c r="Q13" i="33"/>
  <c r="O13" i="33"/>
  <c r="M13" i="33"/>
  <c r="L13" i="33"/>
  <c r="J13" i="33"/>
  <c r="H13" i="33"/>
  <c r="G13" i="33"/>
  <c r="D13" i="33"/>
  <c r="AC12" i="33"/>
  <c r="Z12" i="33"/>
  <c r="Y12" i="33"/>
  <c r="W12" i="33"/>
  <c r="V12" i="33"/>
  <c r="T12" i="33"/>
  <c r="S12" i="33"/>
  <c r="Q12" i="33"/>
  <c r="O12" i="33"/>
  <c r="M12" i="33"/>
  <c r="L12" i="33"/>
  <c r="J12" i="33"/>
  <c r="H12" i="33"/>
  <c r="G12" i="33"/>
  <c r="D12" i="33"/>
  <c r="AC11" i="33"/>
  <c r="Z11" i="33"/>
  <c r="Y11" i="33"/>
  <c r="W11" i="33"/>
  <c r="V11" i="33"/>
  <c r="T11" i="33"/>
  <c r="S11" i="33"/>
  <c r="Q11" i="33"/>
  <c r="M11" i="33"/>
  <c r="L11" i="33"/>
  <c r="J11" i="33"/>
  <c r="H11" i="33"/>
  <c r="G11" i="33"/>
  <c r="D11" i="33"/>
  <c r="O11" i="33"/>
  <c r="AD37" i="32"/>
  <c r="AC37" i="32"/>
  <c r="AB37" i="32"/>
  <c r="Z37" i="32"/>
  <c r="Y37" i="32"/>
  <c r="W37" i="32"/>
  <c r="V37" i="32"/>
  <c r="U37" i="32"/>
  <c r="T37" i="32"/>
  <c r="S37" i="32"/>
  <c r="R37" i="32"/>
  <c r="Q37" i="32"/>
  <c r="P37" i="32"/>
  <c r="O37" i="32"/>
  <c r="N37" i="32"/>
  <c r="M37" i="32"/>
  <c r="L37" i="32"/>
  <c r="K37" i="32"/>
  <c r="J37" i="32"/>
  <c r="I37" i="32"/>
  <c r="H37" i="32"/>
  <c r="G37" i="32"/>
  <c r="F37" i="32"/>
  <c r="E37" i="32"/>
  <c r="D37" i="32"/>
  <c r="C37" i="32"/>
  <c r="AD36" i="32"/>
  <c r="AC36" i="32"/>
  <c r="AB36" i="32"/>
  <c r="Z36" i="32"/>
  <c r="Y36" i="32"/>
  <c r="W36" i="32"/>
  <c r="V36" i="32"/>
  <c r="U36" i="32"/>
  <c r="T36" i="32"/>
  <c r="S36" i="32"/>
  <c r="R36" i="32"/>
  <c r="Q36" i="32"/>
  <c r="P36" i="32"/>
  <c r="O36" i="32"/>
  <c r="N36" i="32"/>
  <c r="M36" i="32"/>
  <c r="L36" i="32"/>
  <c r="K36" i="32"/>
  <c r="J36" i="32"/>
  <c r="I36" i="32"/>
  <c r="H36" i="32"/>
  <c r="G36" i="32"/>
  <c r="F36" i="32"/>
  <c r="E36" i="32"/>
  <c r="D36" i="32"/>
  <c r="C36" i="32"/>
  <c r="AD35" i="32"/>
  <c r="AC35" i="32"/>
  <c r="AB35" i="32"/>
  <c r="Z35" i="32"/>
  <c r="Y35" i="32"/>
  <c r="W35" i="32"/>
  <c r="V35" i="32"/>
  <c r="U35" i="32"/>
  <c r="T35" i="32"/>
  <c r="S35" i="32"/>
  <c r="R35" i="32"/>
  <c r="Q35" i="32"/>
  <c r="P35" i="32"/>
  <c r="O35" i="32"/>
  <c r="N35" i="32"/>
  <c r="M35" i="32"/>
  <c r="L35" i="32"/>
  <c r="K35" i="32"/>
  <c r="J35" i="32"/>
  <c r="I35" i="32"/>
  <c r="H35" i="32"/>
  <c r="G35" i="32"/>
  <c r="F35" i="32"/>
  <c r="E35" i="32"/>
  <c r="D35" i="32"/>
  <c r="C35" i="32"/>
  <c r="AD34" i="32"/>
  <c r="AC34" i="32"/>
  <c r="AB34" i="32"/>
  <c r="Z34" i="32"/>
  <c r="Y34" i="32"/>
  <c r="W34" i="32"/>
  <c r="V34" i="32"/>
  <c r="U34" i="32"/>
  <c r="T34" i="32"/>
  <c r="S34" i="32"/>
  <c r="R34" i="32"/>
  <c r="Q34" i="32"/>
  <c r="P34" i="32"/>
  <c r="O34" i="32"/>
  <c r="N34" i="32"/>
  <c r="M34" i="32"/>
  <c r="L34" i="32"/>
  <c r="K34" i="32"/>
  <c r="J34" i="32"/>
  <c r="I34" i="32"/>
  <c r="H34" i="32"/>
  <c r="G34" i="32"/>
  <c r="F34" i="32"/>
  <c r="E34" i="32"/>
  <c r="D34" i="32"/>
  <c r="C34" i="32"/>
  <c r="AD33" i="32"/>
  <c r="AC33" i="32"/>
  <c r="AB33" i="32"/>
  <c r="Z33" i="32"/>
  <c r="Y33" i="32"/>
  <c r="W33" i="32"/>
  <c r="V33" i="32"/>
  <c r="U33" i="32"/>
  <c r="T33" i="32"/>
  <c r="S33" i="32"/>
  <c r="R33" i="32"/>
  <c r="Q33" i="32"/>
  <c r="P33" i="32"/>
  <c r="O33" i="32"/>
  <c r="N33" i="32"/>
  <c r="M33" i="32"/>
  <c r="L33" i="32"/>
  <c r="K33" i="32"/>
  <c r="J33" i="32"/>
  <c r="I33" i="32"/>
  <c r="H33" i="32"/>
  <c r="G33" i="32"/>
  <c r="F33" i="32"/>
  <c r="E33" i="32"/>
  <c r="D33" i="32"/>
  <c r="C33" i="32"/>
  <c r="AD32" i="32"/>
  <c r="AC32" i="32"/>
  <c r="AB32" i="32"/>
  <c r="Z32" i="32"/>
  <c r="Y32" i="32"/>
  <c r="W32" i="32"/>
  <c r="V32" i="32"/>
  <c r="V38" i="32" s="1"/>
  <c r="U32" i="32"/>
  <c r="T32" i="32"/>
  <c r="S32" i="32"/>
  <c r="S38" i="32" s="1"/>
  <c r="R32" i="32"/>
  <c r="Q32" i="32"/>
  <c r="P32" i="32"/>
  <c r="P38" i="32" s="1"/>
  <c r="O32" i="32"/>
  <c r="N32" i="32"/>
  <c r="M32" i="32"/>
  <c r="M38" i="32" s="1"/>
  <c r="L32" i="32"/>
  <c r="K32" i="32"/>
  <c r="J32" i="32"/>
  <c r="J38" i="32" s="1"/>
  <c r="I32" i="32"/>
  <c r="H32" i="32"/>
  <c r="G32" i="32"/>
  <c r="G38" i="32" s="1"/>
  <c r="F32" i="32"/>
  <c r="E32" i="32"/>
  <c r="D32" i="32"/>
  <c r="D38" i="32" s="1"/>
  <c r="C32" i="32"/>
  <c r="AD31" i="32"/>
  <c r="AC31" i="32"/>
  <c r="AB31" i="32"/>
  <c r="Z31" i="32"/>
  <c r="Y31" i="32"/>
  <c r="Y38" i="32" s="1"/>
  <c r="W31" i="32"/>
  <c r="V31" i="32"/>
  <c r="U31" i="32"/>
  <c r="U38" i="32" s="1"/>
  <c r="T31" i="32"/>
  <c r="S31" i="32"/>
  <c r="R31" i="32"/>
  <c r="R38" i="32" s="1"/>
  <c r="Q31" i="32"/>
  <c r="P31" i="32"/>
  <c r="O31" i="32"/>
  <c r="O38" i="32" s="1"/>
  <c r="N31" i="32"/>
  <c r="M31" i="32"/>
  <c r="L31" i="32"/>
  <c r="L38" i="32" s="1"/>
  <c r="K31" i="32"/>
  <c r="J31" i="32"/>
  <c r="I31" i="32"/>
  <c r="I38" i="32" s="1"/>
  <c r="H31" i="32"/>
  <c r="G31" i="32"/>
  <c r="F31" i="32"/>
  <c r="F38" i="32" s="1"/>
  <c r="E31" i="32"/>
  <c r="D31" i="32"/>
  <c r="C31" i="32"/>
  <c r="C38" i="32" s="1"/>
  <c r="AD30" i="32"/>
  <c r="AD38" i="32" s="1"/>
  <c r="AC30" i="32"/>
  <c r="AB30" i="32"/>
  <c r="AB38" i="32" s="1"/>
  <c r="Z30" i="32"/>
  <c r="Y30" i="32"/>
  <c r="W30" i="32"/>
  <c r="V30" i="32"/>
  <c r="U30" i="32"/>
  <c r="T30" i="32"/>
  <c r="S30" i="32"/>
  <c r="R30" i="32"/>
  <c r="Q30" i="32"/>
  <c r="P30" i="32"/>
  <c r="O30" i="32"/>
  <c r="N30" i="32"/>
  <c r="M30" i="32"/>
  <c r="L30" i="32"/>
  <c r="K30" i="32"/>
  <c r="J30" i="32"/>
  <c r="I30" i="32"/>
  <c r="H30" i="32"/>
  <c r="G30" i="32"/>
  <c r="F30" i="32"/>
  <c r="E30" i="32"/>
  <c r="D30" i="32"/>
  <c r="C30" i="32"/>
  <c r="AD27" i="32"/>
  <c r="AC27" i="32"/>
  <c r="AB27" i="32"/>
  <c r="Z27" i="32"/>
  <c r="Y27" i="32"/>
  <c r="W27" i="32"/>
  <c r="V27" i="32"/>
  <c r="U27" i="32"/>
  <c r="T27" i="32"/>
  <c r="S27" i="32"/>
  <c r="R27" i="32"/>
  <c r="Q27" i="32"/>
  <c r="P27" i="32"/>
  <c r="O27" i="32"/>
  <c r="N27" i="32"/>
  <c r="M27" i="32"/>
  <c r="L27" i="32"/>
  <c r="K27" i="32"/>
  <c r="J27" i="32"/>
  <c r="I27" i="32"/>
  <c r="H27" i="32"/>
  <c r="G27" i="32"/>
  <c r="F27" i="32"/>
  <c r="E27" i="32"/>
  <c r="D27" i="32"/>
  <c r="C27" i="32"/>
  <c r="AD26" i="32"/>
  <c r="AC26" i="32"/>
  <c r="AB26" i="32"/>
  <c r="Z26" i="32"/>
  <c r="Y26" i="32"/>
  <c r="W26" i="32"/>
  <c r="V26" i="32"/>
  <c r="U26" i="32"/>
  <c r="T26" i="32"/>
  <c r="S26" i="32"/>
  <c r="R26" i="32"/>
  <c r="Q26" i="32"/>
  <c r="P26" i="32"/>
  <c r="O26" i="32"/>
  <c r="N26" i="32"/>
  <c r="M26" i="32"/>
  <c r="L26" i="32"/>
  <c r="K26" i="32"/>
  <c r="J26" i="32"/>
  <c r="I26" i="32"/>
  <c r="H26" i="32"/>
  <c r="G26" i="32"/>
  <c r="F26" i="32"/>
  <c r="E26" i="32"/>
  <c r="D26" i="32"/>
  <c r="C26" i="32"/>
  <c r="AD25" i="32"/>
  <c r="AC25" i="32"/>
  <c r="AB25" i="32"/>
  <c r="Z25" i="32"/>
  <c r="Y25" i="32"/>
  <c r="W25" i="32"/>
  <c r="V25" i="32"/>
  <c r="U25" i="32"/>
  <c r="T25" i="32"/>
  <c r="S25" i="32"/>
  <c r="R25" i="32"/>
  <c r="Q25" i="32"/>
  <c r="P25" i="32"/>
  <c r="O25" i="32"/>
  <c r="N25" i="32"/>
  <c r="M25" i="32"/>
  <c r="L25" i="32"/>
  <c r="K25" i="32"/>
  <c r="J25" i="32"/>
  <c r="I25" i="32"/>
  <c r="H25" i="32"/>
  <c r="G25" i="32"/>
  <c r="F25" i="32"/>
  <c r="E25" i="32"/>
  <c r="D25" i="32"/>
  <c r="C25" i="32"/>
  <c r="AD24" i="32"/>
  <c r="AC24" i="32"/>
  <c r="AB24" i="32"/>
  <c r="Z24" i="32"/>
  <c r="Y24" i="32"/>
  <c r="W24" i="32"/>
  <c r="V24" i="32"/>
  <c r="U24" i="32"/>
  <c r="T24" i="32"/>
  <c r="S24" i="32"/>
  <c r="R24" i="32"/>
  <c r="Q24" i="32"/>
  <c r="P24" i="32"/>
  <c r="O24" i="32"/>
  <c r="N24" i="32"/>
  <c r="M24" i="32"/>
  <c r="L24" i="32"/>
  <c r="K24" i="32"/>
  <c r="J24" i="32"/>
  <c r="I24" i="32"/>
  <c r="H24" i="32"/>
  <c r="G24" i="32"/>
  <c r="F24" i="32"/>
  <c r="E24" i="32"/>
  <c r="D24" i="32"/>
  <c r="C24" i="32"/>
  <c r="AD23" i="32"/>
  <c r="AC23" i="32"/>
  <c r="AC28" i="32" s="1"/>
  <c r="AB23" i="32"/>
  <c r="Z23" i="32"/>
  <c r="Y23" i="32"/>
  <c r="W23" i="32"/>
  <c r="V23" i="32"/>
  <c r="U23" i="32"/>
  <c r="T23" i="32"/>
  <c r="S23" i="32"/>
  <c r="R23" i="32"/>
  <c r="Q23" i="32"/>
  <c r="P23" i="32"/>
  <c r="O23" i="32"/>
  <c r="N23" i="32"/>
  <c r="M23" i="32"/>
  <c r="L23" i="32"/>
  <c r="K23" i="32"/>
  <c r="J23" i="32"/>
  <c r="I23" i="32"/>
  <c r="H23" i="32"/>
  <c r="G23" i="32"/>
  <c r="F23" i="32"/>
  <c r="E23" i="32"/>
  <c r="D23" i="32"/>
  <c r="C23" i="32"/>
  <c r="AD22" i="32"/>
  <c r="AC22" i="32"/>
  <c r="AB22" i="32"/>
  <c r="AB28" i="32" s="1"/>
  <c r="Z22" i="32"/>
  <c r="Y22" i="32"/>
  <c r="W22" i="32"/>
  <c r="W28" i="32" s="1"/>
  <c r="V22" i="32"/>
  <c r="U22" i="32"/>
  <c r="T22" i="32"/>
  <c r="T28" i="32" s="1"/>
  <c r="S22" i="32"/>
  <c r="R22" i="32"/>
  <c r="Q22" i="32"/>
  <c r="Q28" i="32" s="1"/>
  <c r="P22" i="32"/>
  <c r="O22" i="32"/>
  <c r="N22" i="32"/>
  <c r="N28" i="32" s="1"/>
  <c r="M22" i="32"/>
  <c r="L22" i="32"/>
  <c r="K22" i="32"/>
  <c r="K28" i="32" s="1"/>
  <c r="J22" i="32"/>
  <c r="I22" i="32"/>
  <c r="H22" i="32"/>
  <c r="H28" i="32" s="1"/>
  <c r="G22" i="32"/>
  <c r="F22" i="32"/>
  <c r="E22" i="32"/>
  <c r="E28" i="32" s="1"/>
  <c r="D22" i="32"/>
  <c r="C22" i="32"/>
  <c r="AD21" i="32"/>
  <c r="AC21" i="32"/>
  <c r="AB21" i="32"/>
  <c r="Z21" i="32"/>
  <c r="Y21" i="32"/>
  <c r="Y28" i="32" s="1"/>
  <c r="W21" i="32"/>
  <c r="V21" i="32"/>
  <c r="V28" i="32" s="1"/>
  <c r="U21" i="32"/>
  <c r="T21" i="32"/>
  <c r="S21" i="32"/>
  <c r="S28" i="32" s="1"/>
  <c r="R21" i="32"/>
  <c r="Q21" i="32"/>
  <c r="P21" i="32"/>
  <c r="P28" i="32" s="1"/>
  <c r="O21" i="32"/>
  <c r="N21" i="32"/>
  <c r="M21" i="32"/>
  <c r="M28" i="32" s="1"/>
  <c r="L21" i="32"/>
  <c r="K21" i="32"/>
  <c r="J21" i="32"/>
  <c r="J28" i="32" s="1"/>
  <c r="I21" i="32"/>
  <c r="H21" i="32"/>
  <c r="G21" i="32"/>
  <c r="G28" i="32" s="1"/>
  <c r="F21" i="32"/>
  <c r="E21" i="32"/>
  <c r="D21" i="32"/>
  <c r="D28" i="32" s="1"/>
  <c r="C21" i="32"/>
  <c r="AD18" i="32"/>
  <c r="AC18" i="32"/>
  <c r="AC19" i="32" s="1"/>
  <c r="AB18" i="32"/>
  <c r="Z18" i="32"/>
  <c r="Y18" i="32"/>
  <c r="Y19" i="32" s="1"/>
  <c r="W18" i="32"/>
  <c r="V18" i="32"/>
  <c r="U18" i="32"/>
  <c r="T18" i="32"/>
  <c r="T19" i="32" s="1"/>
  <c r="S18" i="32"/>
  <c r="R18" i="32"/>
  <c r="R19" i="32" s="1"/>
  <c r="Q18" i="32"/>
  <c r="P18" i="32"/>
  <c r="O18" i="32"/>
  <c r="N18" i="32"/>
  <c r="N19" i="32" s="1"/>
  <c r="M18" i="32"/>
  <c r="L18" i="32"/>
  <c r="L19" i="32" s="1"/>
  <c r="K18" i="32"/>
  <c r="J18" i="32"/>
  <c r="I18" i="32"/>
  <c r="H18" i="32"/>
  <c r="H19" i="32" s="1"/>
  <c r="G18" i="32"/>
  <c r="F18" i="32"/>
  <c r="F19" i="32" s="1"/>
  <c r="E18" i="32"/>
  <c r="D18" i="32"/>
  <c r="C18" i="32"/>
  <c r="AD16" i="32"/>
  <c r="AD17" i="32" s="1"/>
  <c r="AC16" i="32"/>
  <c r="AB16" i="32"/>
  <c r="AB17" i="32" s="1"/>
  <c r="Z16" i="32"/>
  <c r="Y16" i="32"/>
  <c r="W16" i="32"/>
  <c r="W17" i="32" s="1"/>
  <c r="V16" i="32"/>
  <c r="U16" i="32"/>
  <c r="T16" i="32"/>
  <c r="T17" i="32" s="1"/>
  <c r="S16" i="32"/>
  <c r="R16" i="32"/>
  <c r="Q16" i="32"/>
  <c r="Q17" i="32" s="1"/>
  <c r="P16" i="32"/>
  <c r="O16" i="32"/>
  <c r="N16" i="32"/>
  <c r="N17" i="32" s="1"/>
  <c r="M16" i="32"/>
  <c r="L16" i="32"/>
  <c r="K16" i="32"/>
  <c r="K17" i="32" s="1"/>
  <c r="J16" i="32"/>
  <c r="I16" i="32"/>
  <c r="H16" i="32"/>
  <c r="H17" i="32" s="1"/>
  <c r="G16" i="32"/>
  <c r="F16" i="32"/>
  <c r="E16" i="32"/>
  <c r="E17" i="32" s="1"/>
  <c r="D16" i="32"/>
  <c r="C16" i="32"/>
  <c r="AD13" i="32"/>
  <c r="AC13" i="32"/>
  <c r="AB13" i="32"/>
  <c r="Z13" i="32"/>
  <c r="Y13" i="32"/>
  <c r="W13" i="32"/>
  <c r="V13" i="32"/>
  <c r="U13" i="32"/>
  <c r="T13" i="32"/>
  <c r="S13" i="32"/>
  <c r="R13" i="32"/>
  <c r="Q13" i="32"/>
  <c r="P13" i="32"/>
  <c r="P14" i="32" s="1"/>
  <c r="O13" i="32"/>
  <c r="N13" i="32"/>
  <c r="M13" i="32"/>
  <c r="L13" i="32"/>
  <c r="K13" i="32"/>
  <c r="J13" i="32"/>
  <c r="J14" i="32" s="1"/>
  <c r="I13" i="32"/>
  <c r="H13" i="32"/>
  <c r="G13" i="32"/>
  <c r="F13" i="32"/>
  <c r="E13" i="32"/>
  <c r="D13" i="32"/>
  <c r="D14" i="32" s="1"/>
  <c r="C13" i="32"/>
  <c r="AD12" i="32"/>
  <c r="AC12" i="32"/>
  <c r="AB12" i="32"/>
  <c r="Z12" i="32"/>
  <c r="Y12" i="32"/>
  <c r="W12" i="32"/>
  <c r="V12" i="32"/>
  <c r="U12" i="32"/>
  <c r="T12" i="32"/>
  <c r="S12" i="32"/>
  <c r="R12" i="32"/>
  <c r="R14" i="32" s="1"/>
  <c r="Q12" i="32"/>
  <c r="P12" i="32"/>
  <c r="O12" i="32"/>
  <c r="O14" i="32" s="1"/>
  <c r="N12" i="32"/>
  <c r="M12" i="32"/>
  <c r="L12" i="32"/>
  <c r="L14" i="32" s="1"/>
  <c r="K12" i="32"/>
  <c r="J12" i="32"/>
  <c r="I12" i="32"/>
  <c r="I14" i="32" s="1"/>
  <c r="H12" i="32"/>
  <c r="G12" i="32"/>
  <c r="F12" i="32"/>
  <c r="F14" i="32" s="1"/>
  <c r="E12" i="32"/>
  <c r="D12" i="32"/>
  <c r="C12" i="32"/>
  <c r="AD11" i="32"/>
  <c r="AC11" i="32"/>
  <c r="AB11" i="32"/>
  <c r="AB14" i="32" s="1"/>
  <c r="Z11" i="32"/>
  <c r="Y11" i="32"/>
  <c r="W11" i="32"/>
  <c r="V11" i="32"/>
  <c r="V14" i="32" s="1"/>
  <c r="U11" i="32"/>
  <c r="T11" i="32"/>
  <c r="S11" i="32"/>
  <c r="R11" i="32"/>
  <c r="Q11" i="32"/>
  <c r="P11" i="32"/>
  <c r="O11" i="32"/>
  <c r="N11" i="32"/>
  <c r="M11" i="32"/>
  <c r="L11" i="32"/>
  <c r="K11" i="32"/>
  <c r="J11" i="32"/>
  <c r="I11" i="32"/>
  <c r="H11" i="32"/>
  <c r="G11" i="32"/>
  <c r="F11" i="32"/>
  <c r="E11" i="32"/>
  <c r="D11" i="32"/>
  <c r="C11" i="32"/>
  <c r="AD10" i="32"/>
  <c r="AD14" i="32" s="1"/>
  <c r="AC10" i="32"/>
  <c r="AB10" i="32"/>
  <c r="AA14" i="32"/>
  <c r="Z10" i="32"/>
  <c r="Z14" i="32" s="1"/>
  <c r="Y10" i="32"/>
  <c r="W10" i="32"/>
  <c r="W14" i="32" s="1"/>
  <c r="V10" i="32"/>
  <c r="U10" i="32"/>
  <c r="T10" i="32"/>
  <c r="S10" i="32"/>
  <c r="S14" i="32" s="1"/>
  <c r="R10" i="32"/>
  <c r="Q10" i="32"/>
  <c r="Q14" i="32" s="1"/>
  <c r="P10" i="32"/>
  <c r="O10" i="32"/>
  <c r="N10" i="32"/>
  <c r="M10" i="32"/>
  <c r="M14" i="32" s="1"/>
  <c r="L10" i="32"/>
  <c r="K10" i="32"/>
  <c r="K14" i="32" s="1"/>
  <c r="J10" i="32"/>
  <c r="I10" i="32"/>
  <c r="H10" i="32"/>
  <c r="G10" i="32"/>
  <c r="F10" i="32"/>
  <c r="E10" i="32"/>
  <c r="E14" i="32" s="1"/>
  <c r="D10" i="32"/>
  <c r="AC38" i="32"/>
  <c r="AA38" i="32"/>
  <c r="Z38" i="32"/>
  <c r="X38" i="32"/>
  <c r="W38" i="32"/>
  <c r="T38" i="32"/>
  <c r="Q38" i="32"/>
  <c r="N38" i="32"/>
  <c r="K38" i="32"/>
  <c r="H38" i="32"/>
  <c r="E38" i="32"/>
  <c r="AD28" i="32"/>
  <c r="AA28" i="32"/>
  <c r="Z28" i="32"/>
  <c r="X28" i="32"/>
  <c r="U28" i="32"/>
  <c r="R28" i="32"/>
  <c r="O28" i="32"/>
  <c r="L28" i="32"/>
  <c r="I28" i="32"/>
  <c r="F28" i="32"/>
  <c r="C28" i="32"/>
  <c r="AD19" i="32"/>
  <c r="AB19" i="32"/>
  <c r="AA19" i="32"/>
  <c r="Z19" i="32"/>
  <c r="X19" i="32"/>
  <c r="W19" i="32"/>
  <c r="V19" i="32"/>
  <c r="U19" i="32"/>
  <c r="S19" i="32"/>
  <c r="Q19" i="32"/>
  <c r="P19" i="32"/>
  <c r="O19" i="32"/>
  <c r="M19" i="32"/>
  <c r="K19" i="32"/>
  <c r="J19" i="32"/>
  <c r="I19" i="32"/>
  <c r="G19" i="32"/>
  <c r="E19" i="32"/>
  <c r="D19" i="32"/>
  <c r="C19" i="32"/>
  <c r="AC17" i="32"/>
  <c r="AA17" i="32"/>
  <c r="Z17" i="32"/>
  <c r="Y17" i="32"/>
  <c r="X17" i="32"/>
  <c r="V17" i="32"/>
  <c r="U17" i="32"/>
  <c r="S17" i="32"/>
  <c r="R17" i="32"/>
  <c r="P17" i="32"/>
  <c r="O17" i="32"/>
  <c r="M17" i="32"/>
  <c r="L17" i="32"/>
  <c r="J17" i="32"/>
  <c r="I17" i="32"/>
  <c r="G17" i="32"/>
  <c r="F17" i="32"/>
  <c r="D17" i="32"/>
  <c r="C17" i="32"/>
  <c r="AC14" i="32"/>
  <c r="X14" i="32"/>
  <c r="U14" i="32"/>
  <c r="N14" i="32"/>
  <c r="G14" i="32"/>
  <c r="C14" i="32"/>
  <c r="G40" i="10" l="1"/>
  <c r="G40" i="6"/>
  <c r="G40" i="21"/>
  <c r="G40" i="26"/>
  <c r="G40" i="27"/>
  <c r="G40" i="5"/>
  <c r="G40" i="28"/>
  <c r="G40" i="29"/>
  <c r="H14" i="32"/>
  <c r="G40" i="14"/>
  <c r="T14" i="32"/>
  <c r="G40" i="4"/>
  <c r="G40" i="24"/>
  <c r="G40" i="17"/>
  <c r="Y14" i="32"/>
  <c r="G40" i="22"/>
  <c r="L11" i="31"/>
  <c r="L12" i="31"/>
  <c r="AC37" i="31"/>
  <c r="Z37" i="31"/>
  <c r="Y37" i="31"/>
  <c r="W37" i="31"/>
  <c r="V37" i="31"/>
  <c r="T37" i="31"/>
  <c r="S37" i="31"/>
  <c r="Q37" i="31"/>
  <c r="O37" i="31"/>
  <c r="M37" i="31"/>
  <c r="L37" i="31"/>
  <c r="J37" i="31"/>
  <c r="AC36" i="31"/>
  <c r="Z36" i="31"/>
  <c r="Y36" i="31"/>
  <c r="W36" i="31"/>
  <c r="V36" i="31"/>
  <c r="T36" i="31"/>
  <c r="S36" i="31"/>
  <c r="Q36" i="31"/>
  <c r="O36" i="31"/>
  <c r="N36" i="31"/>
  <c r="M36" i="31"/>
  <c r="L36" i="31"/>
  <c r="J36" i="31"/>
  <c r="AC35" i="31"/>
  <c r="Z35" i="31"/>
  <c r="Y35" i="31"/>
  <c r="W35" i="31"/>
  <c r="V35" i="31"/>
  <c r="T35" i="31"/>
  <c r="S35" i="31"/>
  <c r="Q35" i="31"/>
  <c r="O35" i="31"/>
  <c r="M35" i="31"/>
  <c r="L35" i="31"/>
  <c r="J35" i="31"/>
  <c r="AC34" i="31"/>
  <c r="Z34" i="31"/>
  <c r="Y34" i="31"/>
  <c r="W34" i="31"/>
  <c r="V34" i="31"/>
  <c r="T34" i="31"/>
  <c r="S34" i="31"/>
  <c r="Q34" i="31"/>
  <c r="O34" i="31"/>
  <c r="M34" i="31"/>
  <c r="L34" i="31"/>
  <c r="J34" i="31"/>
  <c r="AC33" i="31"/>
  <c r="Z33" i="31"/>
  <c r="Y33" i="31"/>
  <c r="W33" i="31"/>
  <c r="V33" i="31"/>
  <c r="T33" i="31"/>
  <c r="S33" i="31"/>
  <c r="Q33" i="31"/>
  <c r="O33" i="31"/>
  <c r="M33" i="31"/>
  <c r="L33" i="31"/>
  <c r="J33" i="31"/>
  <c r="AC32" i="31"/>
  <c r="Z32" i="31"/>
  <c r="Y32" i="31"/>
  <c r="W32" i="31"/>
  <c r="V32" i="31"/>
  <c r="T32" i="31"/>
  <c r="S32" i="31"/>
  <c r="Q32" i="31"/>
  <c r="O32" i="31"/>
  <c r="M32" i="31"/>
  <c r="L32" i="31"/>
  <c r="J32" i="31"/>
  <c r="AC31" i="31"/>
  <c r="Z31" i="31"/>
  <c r="Y31" i="31"/>
  <c r="W31" i="31"/>
  <c r="V31" i="31"/>
  <c r="T31" i="31"/>
  <c r="S31" i="31"/>
  <c r="Q31" i="31"/>
  <c r="O31" i="31"/>
  <c r="M31" i="31"/>
  <c r="L31" i="31"/>
  <c r="J31" i="31"/>
  <c r="AC30" i="31"/>
  <c r="Z30" i="31"/>
  <c r="Y30" i="31"/>
  <c r="W30" i="31"/>
  <c r="V30" i="31"/>
  <c r="T30" i="31"/>
  <c r="S30" i="31"/>
  <c r="Q30" i="31"/>
  <c r="O30" i="31"/>
  <c r="M30" i="31"/>
  <c r="L30" i="31"/>
  <c r="J30" i="31"/>
  <c r="AC27" i="31"/>
  <c r="Z27" i="31"/>
  <c r="Y27" i="31"/>
  <c r="W27" i="31"/>
  <c r="V27" i="31"/>
  <c r="T27" i="31"/>
  <c r="S27" i="31"/>
  <c r="Q27" i="31"/>
  <c r="O27" i="31"/>
  <c r="M27" i="31"/>
  <c r="L27" i="31"/>
  <c r="AC26" i="31"/>
  <c r="Z26" i="31"/>
  <c r="Y26" i="31"/>
  <c r="W26" i="31"/>
  <c r="V26" i="31"/>
  <c r="T26" i="31"/>
  <c r="S26" i="31"/>
  <c r="Q26" i="31"/>
  <c r="O26" i="31"/>
  <c r="L26" i="31"/>
  <c r="M26" i="31"/>
  <c r="AC25" i="31"/>
  <c r="Z25" i="31"/>
  <c r="Y25" i="31"/>
  <c r="W25" i="31"/>
  <c r="V25" i="31"/>
  <c r="T25" i="31"/>
  <c r="S25" i="31"/>
  <c r="Q25" i="31"/>
  <c r="O25" i="31"/>
  <c r="M25" i="31"/>
  <c r="L25" i="31"/>
  <c r="AC24" i="31"/>
  <c r="Z24" i="31"/>
  <c r="Y24" i="31"/>
  <c r="W24" i="31"/>
  <c r="V24" i="31"/>
  <c r="T24" i="31"/>
  <c r="S24" i="31"/>
  <c r="Q24" i="31"/>
  <c r="O24" i="31"/>
  <c r="M24" i="31"/>
  <c r="L24" i="31"/>
  <c r="AC23" i="31"/>
  <c r="Z23" i="31"/>
  <c r="Y23" i="31"/>
  <c r="W23" i="31"/>
  <c r="V23" i="31"/>
  <c r="T23" i="31"/>
  <c r="S23" i="31"/>
  <c r="Q23" i="31"/>
  <c r="O23" i="31"/>
  <c r="M23" i="31"/>
  <c r="L23" i="31"/>
  <c r="AC22" i="31"/>
  <c r="Z22" i="31"/>
  <c r="Y22" i="31"/>
  <c r="W22" i="31"/>
  <c r="V22" i="31"/>
  <c r="T22" i="31"/>
  <c r="S22" i="31"/>
  <c r="Q22" i="31"/>
  <c r="O22" i="31"/>
  <c r="M22" i="31"/>
  <c r="L22" i="31"/>
  <c r="W21" i="31"/>
  <c r="AC21" i="31"/>
  <c r="Z21" i="31"/>
  <c r="Y21" i="31"/>
  <c r="V21" i="31"/>
  <c r="T21" i="31"/>
  <c r="S21" i="31"/>
  <c r="Q21" i="31"/>
  <c r="O21" i="31"/>
  <c r="M21" i="31"/>
  <c r="L21" i="31"/>
  <c r="J26" i="31"/>
  <c r="J25" i="31"/>
  <c r="J24" i="31"/>
  <c r="J23" i="31"/>
  <c r="J22" i="31"/>
  <c r="J21" i="31"/>
  <c r="AC18" i="31"/>
  <c r="Z18" i="31"/>
  <c r="Y18" i="31"/>
  <c r="W18" i="31"/>
  <c r="V18" i="31"/>
  <c r="T18" i="31"/>
  <c r="S18" i="31"/>
  <c r="Q18" i="31"/>
  <c r="O18" i="31"/>
  <c r="M18" i="31"/>
  <c r="L18" i="31"/>
  <c r="J18" i="31"/>
  <c r="V12" i="31"/>
  <c r="AC13" i="31"/>
  <c r="AC12" i="31"/>
  <c r="AC11" i="31"/>
  <c r="Z13" i="31"/>
  <c r="Z12" i="31"/>
  <c r="Z11" i="31"/>
  <c r="Y13" i="31"/>
  <c r="Y12" i="31"/>
  <c r="Y11" i="31"/>
  <c r="W13" i="31"/>
  <c r="W12" i="31"/>
  <c r="W11" i="31"/>
  <c r="V13" i="31"/>
  <c r="V11" i="31"/>
  <c r="T13" i="31"/>
  <c r="T12" i="31"/>
  <c r="T11" i="31"/>
  <c r="S13" i="31"/>
  <c r="S12" i="31"/>
  <c r="S11" i="31"/>
  <c r="Q13" i="31"/>
  <c r="Q12" i="31"/>
  <c r="Q11" i="31"/>
  <c r="O13" i="31"/>
  <c r="O12" i="31"/>
  <c r="O11" i="31"/>
  <c r="M13" i="31"/>
  <c r="M12" i="31"/>
  <c r="M11" i="31"/>
  <c r="L13" i="31"/>
  <c r="AC16" i="31"/>
  <c r="Z16" i="31"/>
  <c r="Y16" i="31"/>
  <c r="W16" i="31"/>
  <c r="V16" i="31"/>
  <c r="T16" i="31"/>
  <c r="S16" i="31"/>
  <c r="Q16" i="31"/>
  <c r="O16" i="31"/>
  <c r="M16" i="31"/>
  <c r="L16" i="31"/>
  <c r="J16" i="31"/>
  <c r="J13" i="31"/>
  <c r="J12" i="31"/>
  <c r="J11" i="31"/>
  <c r="H37" i="31"/>
  <c r="H36" i="31"/>
  <c r="H35" i="31"/>
  <c r="H34" i="31"/>
  <c r="H33" i="31"/>
  <c r="H32" i="31"/>
  <c r="H31" i="31"/>
  <c r="H30" i="31"/>
  <c r="H27" i="31"/>
  <c r="H26" i="31"/>
  <c r="H25" i="31"/>
  <c r="H24" i="31"/>
  <c r="H23" i="31"/>
  <c r="H22" i="31"/>
  <c r="H21" i="31"/>
  <c r="H18" i="31"/>
  <c r="H16" i="31"/>
  <c r="H13" i="31"/>
  <c r="H12" i="31"/>
  <c r="H11" i="31"/>
  <c r="G37" i="31"/>
  <c r="G36" i="31"/>
  <c r="G35" i="31"/>
  <c r="G34" i="31"/>
  <c r="G33" i="31"/>
  <c r="G32" i="31"/>
  <c r="G31" i="31"/>
  <c r="G30" i="31"/>
  <c r="G27" i="31"/>
  <c r="G26" i="31"/>
  <c r="G25" i="31"/>
  <c r="G24" i="31"/>
  <c r="G23" i="31"/>
  <c r="G22" i="31"/>
  <c r="G21" i="31"/>
  <c r="G18" i="31"/>
  <c r="G16" i="31"/>
  <c r="G13" i="31"/>
  <c r="G12" i="31"/>
  <c r="G11" i="31"/>
  <c r="D37" i="31"/>
  <c r="D36" i="31"/>
  <c r="D35" i="31"/>
  <c r="D34" i="31"/>
  <c r="D33" i="31"/>
  <c r="D32" i="31"/>
  <c r="D31" i="31"/>
  <c r="D30" i="31"/>
  <c r="D27" i="31"/>
  <c r="D26" i="31"/>
  <c r="D25" i="31"/>
  <c r="D24" i="31"/>
  <c r="D23" i="31"/>
  <c r="D22" i="31"/>
  <c r="D21" i="31"/>
  <c r="D18" i="31"/>
  <c r="D16" i="31"/>
  <c r="D13" i="31"/>
  <c r="D12" i="31"/>
  <c r="D11" i="31"/>
  <c r="D10" i="34"/>
  <c r="G10" i="34"/>
  <c r="H10" i="34"/>
  <c r="J10" i="34"/>
  <c r="L10" i="34"/>
  <c r="M10" i="34"/>
  <c r="O10" i="34"/>
  <c r="Q10" i="34"/>
  <c r="S10" i="34"/>
  <c r="T10" i="34"/>
  <c r="V10" i="34"/>
  <c r="W10" i="34"/>
  <c r="Y10" i="34"/>
  <c r="Z10" i="34"/>
  <c r="AC10" i="34"/>
  <c r="AC10" i="33"/>
  <c r="Z10" i="33"/>
  <c r="Y10" i="33"/>
  <c r="W10" i="33"/>
  <c r="V10" i="33"/>
  <c r="T10" i="33"/>
  <c r="S10" i="33"/>
  <c r="Q10" i="33"/>
  <c r="O10" i="33"/>
  <c r="M10" i="33"/>
  <c r="L10" i="33"/>
  <c r="J10" i="33"/>
  <c r="H10" i="33"/>
  <c r="G10" i="33"/>
  <c r="D10" i="33"/>
  <c r="AC10" i="31"/>
  <c r="Z10" i="31"/>
  <c r="Y10" i="31"/>
  <c r="W10" i="31"/>
  <c r="V10" i="31"/>
  <c r="T10" i="31"/>
  <c r="S10" i="31"/>
  <c r="Q10" i="31"/>
  <c r="O10" i="31"/>
  <c r="M10" i="31" l="1"/>
  <c r="L10" i="31"/>
  <c r="J10" i="31"/>
  <c r="H10" i="31"/>
  <c r="G10" i="31"/>
  <c r="D10" i="31"/>
  <c r="B32" i="37" l="1"/>
  <c r="B29" i="37"/>
  <c r="B28" i="37"/>
  <c r="B26" i="37"/>
  <c r="B25" i="37"/>
  <c r="B23" i="37"/>
  <c r="B22" i="37"/>
  <c r="B20" i="37"/>
  <c r="B18" i="37"/>
  <c r="B16" i="37"/>
  <c r="B15" i="37"/>
  <c r="B13" i="37"/>
  <c r="B11" i="37"/>
  <c r="B10" i="37"/>
  <c r="B7" i="37"/>
  <c r="D10" i="35"/>
  <c r="D10" i="37" l="1"/>
  <c r="D11" i="37"/>
  <c r="D13" i="37"/>
  <c r="D15" i="37"/>
  <c r="D16" i="37"/>
  <c r="D18" i="37"/>
  <c r="D20" i="37"/>
  <c r="D22" i="37"/>
  <c r="D23" i="37"/>
  <c r="D25" i="37"/>
  <c r="D26" i="37"/>
  <c r="D27" i="37"/>
  <c r="D28" i="37"/>
  <c r="D29" i="37"/>
  <c r="D32" i="37"/>
  <c r="D7" i="37" l="1"/>
  <c r="C16" i="36" l="1"/>
  <c r="C12" i="36"/>
  <c r="C10" i="36"/>
  <c r="C34" i="37" l="1"/>
  <c r="C32" i="36" l="1"/>
  <c r="J17" i="36"/>
  <c r="AD10" i="34"/>
  <c r="AB10" i="34"/>
  <c r="U10" i="34"/>
  <c r="R10" i="34"/>
  <c r="P10" i="34"/>
  <c r="N10" i="34"/>
  <c r="K10" i="34"/>
  <c r="I10" i="34"/>
  <c r="F10" i="34"/>
  <c r="E10" i="34"/>
  <c r="C10" i="34"/>
  <c r="X28" i="33" l="1"/>
  <c r="T28" i="33"/>
  <c r="O28" i="33"/>
  <c r="J28" i="33"/>
  <c r="AC19" i="33"/>
  <c r="Y19" i="33"/>
  <c r="L19" i="33"/>
  <c r="G19" i="33"/>
  <c r="AD16" i="33"/>
  <c r="AC17" i="33"/>
  <c r="AB16" i="33"/>
  <c r="AB17" i="33" s="1"/>
  <c r="X17" i="33"/>
  <c r="U16" i="33"/>
  <c r="T17" i="33"/>
  <c r="R16" i="33"/>
  <c r="R17" i="33" s="1"/>
  <c r="P16" i="33"/>
  <c r="O17" i="33"/>
  <c r="N16" i="33"/>
  <c r="N17" i="33" s="1"/>
  <c r="K16" i="33"/>
  <c r="I16" i="33"/>
  <c r="H17" i="33"/>
  <c r="F16" i="33"/>
  <c r="E16" i="33"/>
  <c r="E17" i="33" s="1"/>
  <c r="D17" i="33"/>
  <c r="C16" i="33"/>
  <c r="C17" i="33" s="1"/>
  <c r="AD13" i="33"/>
  <c r="AB13" i="33"/>
  <c r="U13" i="33"/>
  <c r="R13" i="33"/>
  <c r="P13" i="33"/>
  <c r="N13" i="33"/>
  <c r="K13" i="33"/>
  <c r="I13" i="33"/>
  <c r="F13" i="33"/>
  <c r="E13" i="33"/>
  <c r="C13" i="33"/>
  <c r="AD12" i="33"/>
  <c r="AB12" i="33"/>
  <c r="X14" i="33"/>
  <c r="U12" i="33"/>
  <c r="R12" i="33"/>
  <c r="P12" i="33"/>
  <c r="N12" i="33"/>
  <c r="K12" i="33"/>
  <c r="I12" i="33"/>
  <c r="F12" i="33"/>
  <c r="E12" i="33"/>
  <c r="C12" i="33"/>
  <c r="AD11" i="33"/>
  <c r="AB11" i="33"/>
  <c r="U11" i="33"/>
  <c r="R11" i="33"/>
  <c r="P11" i="33"/>
  <c r="N11" i="33"/>
  <c r="K11" i="33"/>
  <c r="I11" i="33"/>
  <c r="H14" i="33"/>
  <c r="F11" i="33"/>
  <c r="E11" i="33"/>
  <c r="C11" i="33"/>
  <c r="C14" i="33" s="1"/>
  <c r="AD10" i="33"/>
  <c r="AB10" i="33"/>
  <c r="U10" i="33"/>
  <c r="T14" i="33"/>
  <c r="R10" i="33"/>
  <c r="P10" i="33"/>
  <c r="P14" i="33" s="1"/>
  <c r="O14" i="33"/>
  <c r="N10" i="33"/>
  <c r="K10" i="33"/>
  <c r="I10" i="33"/>
  <c r="F10" i="33"/>
  <c r="F14" i="33" s="1"/>
  <c r="E10" i="33"/>
  <c r="C10" i="33"/>
  <c r="AD19" i="34"/>
  <c r="AC19" i="34"/>
  <c r="AB19" i="34"/>
  <c r="AA19" i="34"/>
  <c r="Z19" i="34"/>
  <c r="Y19" i="34"/>
  <c r="X19" i="34"/>
  <c r="W19" i="34"/>
  <c r="V19" i="34"/>
  <c r="U19" i="34"/>
  <c r="T19" i="34"/>
  <c r="S19" i="34"/>
  <c r="R19" i="34"/>
  <c r="Q19" i="34"/>
  <c r="P19" i="34"/>
  <c r="O19" i="34"/>
  <c r="N19" i="34"/>
  <c r="M19" i="34"/>
  <c r="L19" i="34"/>
  <c r="K19" i="34"/>
  <c r="J19" i="34"/>
  <c r="I19" i="34"/>
  <c r="H19" i="34"/>
  <c r="G19" i="34"/>
  <c r="F19" i="34"/>
  <c r="E19" i="34"/>
  <c r="D19" i="34"/>
  <c r="C19" i="34"/>
  <c r="AD19" i="33"/>
  <c r="AB19" i="33"/>
  <c r="AA19" i="33"/>
  <c r="Z19" i="33"/>
  <c r="X19" i="33"/>
  <c r="W19" i="33"/>
  <c r="V19" i="33"/>
  <c r="U19" i="33"/>
  <c r="T19" i="33"/>
  <c r="S19" i="33"/>
  <c r="R19" i="33"/>
  <c r="P19" i="33"/>
  <c r="O19" i="33"/>
  <c r="N19" i="33"/>
  <c r="M19" i="33"/>
  <c r="K19" i="33"/>
  <c r="J19" i="33"/>
  <c r="I19" i="33"/>
  <c r="H19" i="33"/>
  <c r="F19" i="33"/>
  <c r="E19" i="33"/>
  <c r="D19" i="33"/>
  <c r="C19" i="33"/>
  <c r="AD17" i="34"/>
  <c r="AC17" i="34"/>
  <c r="AB17" i="34"/>
  <c r="AA17" i="34"/>
  <c r="Z17" i="34"/>
  <c r="Y17" i="34"/>
  <c r="X17" i="34"/>
  <c r="W17" i="34"/>
  <c r="V17" i="34"/>
  <c r="U17" i="34"/>
  <c r="T17" i="34"/>
  <c r="S17" i="34"/>
  <c r="R17" i="34"/>
  <c r="P17" i="34"/>
  <c r="O17" i="34"/>
  <c r="N17" i="34"/>
  <c r="M17" i="34"/>
  <c r="L17" i="34"/>
  <c r="K17" i="34"/>
  <c r="J17" i="34"/>
  <c r="I17" i="34"/>
  <c r="H17" i="34"/>
  <c r="G17" i="34"/>
  <c r="F17" i="34"/>
  <c r="E17" i="34"/>
  <c r="D17" i="34"/>
  <c r="C17" i="34"/>
  <c r="AD17" i="33"/>
  <c r="AA17" i="33"/>
  <c r="Z17" i="33"/>
  <c r="Y17" i="33"/>
  <c r="W17" i="33"/>
  <c r="V17" i="33"/>
  <c r="U17" i="33"/>
  <c r="S17" i="33"/>
  <c r="P17" i="33"/>
  <c r="M17" i="33"/>
  <c r="L17" i="33"/>
  <c r="K17" i="33"/>
  <c r="J17" i="33"/>
  <c r="I17" i="33"/>
  <c r="G17" i="33"/>
  <c r="F17" i="33"/>
  <c r="U37" i="31"/>
  <c r="U37" i="35" s="1"/>
  <c r="U36" i="31"/>
  <c r="U36" i="35" s="1"/>
  <c r="U35" i="31"/>
  <c r="U35" i="35" s="1"/>
  <c r="U34" i="31"/>
  <c r="U34" i="35" s="1"/>
  <c r="U33" i="31"/>
  <c r="U33" i="35" s="1"/>
  <c r="U32" i="31"/>
  <c r="U32" i="35" s="1"/>
  <c r="U31" i="31"/>
  <c r="U31" i="35" s="1"/>
  <c r="U30" i="31"/>
  <c r="U30" i="35" s="1"/>
  <c r="U27" i="31"/>
  <c r="U27" i="35" s="1"/>
  <c r="U26" i="31"/>
  <c r="U26" i="35" s="1"/>
  <c r="U25" i="31"/>
  <c r="U25" i="35" s="1"/>
  <c r="U24" i="31"/>
  <c r="U24" i="35" s="1"/>
  <c r="U23" i="31"/>
  <c r="U23" i="35" s="1"/>
  <c r="U22" i="31"/>
  <c r="U22" i="35" s="1"/>
  <c r="U21" i="31"/>
  <c r="U21" i="35" s="1"/>
  <c r="U18" i="31"/>
  <c r="U18" i="35" s="1"/>
  <c r="U19" i="35" s="1"/>
  <c r="U16" i="31"/>
  <c r="U16" i="35" s="1"/>
  <c r="U17" i="35" s="1"/>
  <c r="U13" i="31"/>
  <c r="U13" i="35" s="1"/>
  <c r="U12" i="31"/>
  <c r="U12" i="35" s="1"/>
  <c r="U11" i="31"/>
  <c r="U11" i="35" s="1"/>
  <c r="T37" i="35"/>
  <c r="T36" i="35"/>
  <c r="T35" i="35"/>
  <c r="T33" i="35"/>
  <c r="T32" i="35"/>
  <c r="T31" i="35"/>
  <c r="T27" i="35"/>
  <c r="T25" i="35"/>
  <c r="T23" i="35"/>
  <c r="T21" i="35"/>
  <c r="T18" i="35"/>
  <c r="T19" i="35" s="1"/>
  <c r="T13" i="35"/>
  <c r="T12" i="35"/>
  <c r="T11" i="35"/>
  <c r="U10" i="31"/>
  <c r="U10" i="35" s="1"/>
  <c r="Y28" i="34"/>
  <c r="U28" i="34"/>
  <c r="K28" i="34"/>
  <c r="C28" i="34"/>
  <c r="J14" i="33"/>
  <c r="AD37" i="31"/>
  <c r="AD37" i="35" s="1"/>
  <c r="AB37" i="31"/>
  <c r="AB37" i="35" s="1"/>
  <c r="AA37" i="35"/>
  <c r="Z37" i="35"/>
  <c r="Y37" i="35"/>
  <c r="X37" i="35"/>
  <c r="W37" i="35"/>
  <c r="V37" i="35"/>
  <c r="R37" i="31"/>
  <c r="R37" i="35" s="1"/>
  <c r="O37" i="35"/>
  <c r="N37" i="31"/>
  <c r="N37" i="35" s="1"/>
  <c r="M37" i="35"/>
  <c r="L37" i="35"/>
  <c r="K37" i="31"/>
  <c r="K37" i="35" s="1"/>
  <c r="I37" i="31"/>
  <c r="I37" i="35" s="1"/>
  <c r="F37" i="31"/>
  <c r="F37" i="35" s="1"/>
  <c r="E37" i="31"/>
  <c r="E37" i="35" s="1"/>
  <c r="D37" i="35"/>
  <c r="AD36" i="31"/>
  <c r="AD36" i="35" s="1"/>
  <c r="AB36" i="31"/>
  <c r="AB36" i="35" s="1"/>
  <c r="AA36" i="35"/>
  <c r="Y36" i="35"/>
  <c r="X36" i="35"/>
  <c r="W36" i="35"/>
  <c r="S36" i="35"/>
  <c r="R36" i="31"/>
  <c r="R36" i="35" s="1"/>
  <c r="P36" i="31"/>
  <c r="P36" i="35" s="1"/>
  <c r="O36" i="35"/>
  <c r="N36" i="35"/>
  <c r="L36" i="35"/>
  <c r="K36" i="31"/>
  <c r="K36" i="35" s="1"/>
  <c r="J36" i="35"/>
  <c r="I36" i="31"/>
  <c r="I36" i="35" s="1"/>
  <c r="F36" i="31"/>
  <c r="F36" i="35" s="1"/>
  <c r="E36" i="31"/>
  <c r="E36" i="35" s="1"/>
  <c r="D36" i="35"/>
  <c r="AD35" i="31"/>
  <c r="AD35" i="35" s="1"/>
  <c r="AC35" i="35"/>
  <c r="AB35" i="31"/>
  <c r="AB35" i="35" s="1"/>
  <c r="AA35" i="35"/>
  <c r="Z35" i="35"/>
  <c r="Y35" i="35"/>
  <c r="X35" i="35"/>
  <c r="W35" i="35"/>
  <c r="V35" i="35"/>
  <c r="S35" i="35"/>
  <c r="R35" i="31"/>
  <c r="R35" i="35" s="1"/>
  <c r="P35" i="31"/>
  <c r="P35" i="35" s="1"/>
  <c r="O35" i="35"/>
  <c r="N35" i="31"/>
  <c r="N35" i="35" s="1"/>
  <c r="M35" i="35"/>
  <c r="K35" i="31"/>
  <c r="K35" i="35" s="1"/>
  <c r="J35" i="35"/>
  <c r="I35" i="31"/>
  <c r="I35" i="35" s="1"/>
  <c r="H35" i="35"/>
  <c r="F35" i="31"/>
  <c r="F35" i="35" s="1"/>
  <c r="E35" i="31"/>
  <c r="E35" i="35" s="1"/>
  <c r="D35" i="35"/>
  <c r="AD34" i="31"/>
  <c r="AD34" i="35" s="1"/>
  <c r="AC34" i="35"/>
  <c r="AB34" i="31"/>
  <c r="AB34" i="35" s="1"/>
  <c r="AA34" i="35"/>
  <c r="Z34" i="35"/>
  <c r="Y34" i="35"/>
  <c r="W34" i="35"/>
  <c r="V34" i="35"/>
  <c r="S34" i="35"/>
  <c r="R34" i="31"/>
  <c r="R34" i="35" s="1"/>
  <c r="P34" i="31"/>
  <c r="P34" i="35" s="1"/>
  <c r="O34" i="35"/>
  <c r="N34" i="31"/>
  <c r="N34" i="35" s="1"/>
  <c r="M34" i="35"/>
  <c r="L34" i="35"/>
  <c r="K34" i="31"/>
  <c r="K34" i="35" s="1"/>
  <c r="J34" i="35"/>
  <c r="I34" i="31"/>
  <c r="I34" i="35" s="1"/>
  <c r="H34" i="35"/>
  <c r="G34" i="35"/>
  <c r="F34" i="31"/>
  <c r="F34" i="35" s="1"/>
  <c r="E34" i="31"/>
  <c r="E34" i="35" s="1"/>
  <c r="D34" i="35"/>
  <c r="AD33" i="31"/>
  <c r="AD33" i="35" s="1"/>
  <c r="AC33" i="35"/>
  <c r="AB33" i="31"/>
  <c r="AB33" i="35" s="1"/>
  <c r="AA33" i="35"/>
  <c r="Z33" i="35"/>
  <c r="Y33" i="35"/>
  <c r="X33" i="35"/>
  <c r="V33" i="35"/>
  <c r="P33" i="31"/>
  <c r="P33" i="35" s="1"/>
  <c r="O33" i="35"/>
  <c r="N33" i="31"/>
  <c r="N33" i="35" s="1"/>
  <c r="M33" i="35"/>
  <c r="L33" i="35"/>
  <c r="K33" i="31"/>
  <c r="K33" i="35" s="1"/>
  <c r="I33" i="31"/>
  <c r="I33" i="35" s="1"/>
  <c r="G33" i="35"/>
  <c r="E33" i="31"/>
  <c r="E33" i="35" s="1"/>
  <c r="AD32" i="31"/>
  <c r="AD32" i="35" s="1"/>
  <c r="AC32" i="35"/>
  <c r="AB32" i="31"/>
  <c r="AB32" i="35" s="1"/>
  <c r="AA32" i="35"/>
  <c r="X32" i="35"/>
  <c r="W32" i="35"/>
  <c r="S32" i="35"/>
  <c r="R32" i="31"/>
  <c r="R32" i="35" s="1"/>
  <c r="P32" i="31"/>
  <c r="P32" i="35" s="1"/>
  <c r="O32" i="35"/>
  <c r="N32" i="31"/>
  <c r="N32" i="35" s="1"/>
  <c r="L32" i="35"/>
  <c r="K32" i="31"/>
  <c r="K32" i="35" s="1"/>
  <c r="J32" i="35"/>
  <c r="I32" i="31"/>
  <c r="I32" i="35" s="1"/>
  <c r="H32" i="35"/>
  <c r="G32" i="35"/>
  <c r="F32" i="31"/>
  <c r="F32" i="35" s="1"/>
  <c r="E32" i="31"/>
  <c r="E32" i="35" s="1"/>
  <c r="D32" i="35"/>
  <c r="AD31" i="31"/>
  <c r="AD31" i="35" s="1"/>
  <c r="AC31" i="35"/>
  <c r="AB31" i="31"/>
  <c r="AB31" i="35" s="1"/>
  <c r="AA31" i="35"/>
  <c r="Z31" i="35"/>
  <c r="Y31" i="35"/>
  <c r="X31" i="35"/>
  <c r="W31" i="35"/>
  <c r="V31" i="35"/>
  <c r="S31" i="35"/>
  <c r="R31" i="31"/>
  <c r="R31" i="35" s="1"/>
  <c r="P31" i="31"/>
  <c r="P31" i="35" s="1"/>
  <c r="O31" i="35"/>
  <c r="N31" i="31"/>
  <c r="N31" i="35" s="1"/>
  <c r="M31" i="35"/>
  <c r="K31" i="31"/>
  <c r="K31" i="35" s="1"/>
  <c r="J31" i="35"/>
  <c r="I31" i="31"/>
  <c r="I31" i="35" s="1"/>
  <c r="H31" i="35"/>
  <c r="F31" i="31"/>
  <c r="F31" i="35" s="1"/>
  <c r="E31" i="31"/>
  <c r="E31" i="35" s="1"/>
  <c r="D31" i="35"/>
  <c r="AD30" i="31"/>
  <c r="AD30" i="35" s="1"/>
  <c r="AC30" i="35"/>
  <c r="AB30" i="31"/>
  <c r="AB30" i="35" s="1"/>
  <c r="AA30" i="35"/>
  <c r="Z30" i="35"/>
  <c r="Y30" i="35"/>
  <c r="W30" i="35"/>
  <c r="V30" i="35"/>
  <c r="S30" i="35"/>
  <c r="R30" i="31"/>
  <c r="R30" i="35" s="1"/>
  <c r="P30" i="31"/>
  <c r="P30" i="35" s="1"/>
  <c r="N30" i="31"/>
  <c r="N30" i="35" s="1"/>
  <c r="M30" i="35"/>
  <c r="L30" i="35"/>
  <c r="K30" i="31"/>
  <c r="K30" i="35" s="1"/>
  <c r="J30" i="35"/>
  <c r="I30" i="31"/>
  <c r="I30" i="35" s="1"/>
  <c r="H30" i="35"/>
  <c r="G30" i="35"/>
  <c r="F30" i="31"/>
  <c r="F30" i="35" s="1"/>
  <c r="E30" i="31"/>
  <c r="E30" i="35" s="1"/>
  <c r="D30" i="35"/>
  <c r="AD27" i="31"/>
  <c r="AD27" i="35" s="1"/>
  <c r="AB27" i="31"/>
  <c r="AB27" i="35" s="1"/>
  <c r="AA27" i="35"/>
  <c r="Z27" i="35"/>
  <c r="Y27" i="35"/>
  <c r="X27" i="35"/>
  <c r="V27" i="35"/>
  <c r="R27" i="31"/>
  <c r="R27" i="35" s="1"/>
  <c r="P27" i="31"/>
  <c r="P27" i="35" s="1"/>
  <c r="O27" i="35"/>
  <c r="N27" i="31"/>
  <c r="N27" i="35" s="1"/>
  <c r="M27" i="35"/>
  <c r="L27" i="35"/>
  <c r="K27" i="31"/>
  <c r="K27" i="35" s="1"/>
  <c r="I27" i="31"/>
  <c r="I27" i="35" s="1"/>
  <c r="G27" i="35"/>
  <c r="F27" i="31"/>
  <c r="F27" i="35" s="1"/>
  <c r="E27" i="31"/>
  <c r="E27" i="35" s="1"/>
  <c r="AD26" i="31"/>
  <c r="AD26" i="35" s="1"/>
  <c r="AC26" i="35"/>
  <c r="AB26" i="31"/>
  <c r="AB26" i="35" s="1"/>
  <c r="AA26" i="35"/>
  <c r="Y26" i="35"/>
  <c r="X26" i="35"/>
  <c r="W26" i="35"/>
  <c r="S26" i="35"/>
  <c r="R26" i="31"/>
  <c r="R26" i="35" s="1"/>
  <c r="P26" i="31"/>
  <c r="P26" i="35" s="1"/>
  <c r="N26" i="31"/>
  <c r="N26" i="35" s="1"/>
  <c r="L26" i="35"/>
  <c r="K26" i="31"/>
  <c r="K26" i="35" s="1"/>
  <c r="J26" i="35"/>
  <c r="I26" i="31"/>
  <c r="I26" i="35" s="1"/>
  <c r="H26" i="35"/>
  <c r="F26" i="31"/>
  <c r="F26" i="35" s="1"/>
  <c r="E26" i="31"/>
  <c r="E26" i="35" s="1"/>
  <c r="D26" i="35"/>
  <c r="AD25" i="31"/>
  <c r="AD25" i="35" s="1"/>
  <c r="AC25" i="35"/>
  <c r="AB25" i="31"/>
  <c r="AA25" i="35"/>
  <c r="Z25" i="35"/>
  <c r="Y25" i="35"/>
  <c r="X25" i="35"/>
  <c r="V25" i="35"/>
  <c r="S25" i="35"/>
  <c r="R25" i="31"/>
  <c r="R25" i="35" s="1"/>
  <c r="P25" i="31"/>
  <c r="P25" i="35" s="1"/>
  <c r="O25" i="35"/>
  <c r="N25" i="31"/>
  <c r="N25" i="35" s="1"/>
  <c r="M25" i="35"/>
  <c r="K25" i="31"/>
  <c r="K25" i="35" s="1"/>
  <c r="I25" i="31"/>
  <c r="I25" i="35" s="1"/>
  <c r="H25" i="35"/>
  <c r="F25" i="31"/>
  <c r="F25" i="35" s="1"/>
  <c r="E25" i="31"/>
  <c r="E25" i="35" s="1"/>
  <c r="D25" i="35"/>
  <c r="AD24" i="31"/>
  <c r="AD24" i="35" s="1"/>
  <c r="AB24" i="31"/>
  <c r="AB24" i="35" s="1"/>
  <c r="AA24" i="35"/>
  <c r="Z24" i="35"/>
  <c r="Y24" i="35"/>
  <c r="W24" i="35"/>
  <c r="V24" i="35"/>
  <c r="S24" i="35"/>
  <c r="R24" i="31"/>
  <c r="R24" i="35" s="1"/>
  <c r="P24" i="31"/>
  <c r="P24" i="35" s="1"/>
  <c r="N24" i="31"/>
  <c r="N24" i="35" s="1"/>
  <c r="M24" i="35"/>
  <c r="L24" i="35"/>
  <c r="K24" i="31"/>
  <c r="K24" i="35" s="1"/>
  <c r="I24" i="31"/>
  <c r="I24" i="35" s="1"/>
  <c r="G24" i="35"/>
  <c r="F24" i="31"/>
  <c r="F24" i="35" s="1"/>
  <c r="E24" i="31"/>
  <c r="E24" i="35" s="1"/>
  <c r="D24" i="35"/>
  <c r="AD23" i="31"/>
  <c r="AD23" i="35" s="1"/>
  <c r="AB23" i="31"/>
  <c r="AB23" i="35" s="1"/>
  <c r="AA23" i="35"/>
  <c r="Z23" i="35"/>
  <c r="X23" i="35"/>
  <c r="W23" i="35"/>
  <c r="V23" i="35"/>
  <c r="R23" i="31"/>
  <c r="R23" i="35" s="1"/>
  <c r="P23" i="31"/>
  <c r="P23" i="35" s="1"/>
  <c r="O23" i="35"/>
  <c r="N23" i="31"/>
  <c r="N23" i="35" s="1"/>
  <c r="M23" i="35"/>
  <c r="K23" i="31"/>
  <c r="K23" i="35" s="1"/>
  <c r="I23" i="31"/>
  <c r="I23" i="35" s="1"/>
  <c r="G23" i="35"/>
  <c r="F23" i="31"/>
  <c r="F23" i="35" s="1"/>
  <c r="E23" i="31"/>
  <c r="AD22" i="31"/>
  <c r="AD22" i="35" s="1"/>
  <c r="AB22" i="31"/>
  <c r="AB22" i="35" s="1"/>
  <c r="AA22" i="35"/>
  <c r="Z22" i="35"/>
  <c r="X22" i="35"/>
  <c r="W22" i="35"/>
  <c r="V22" i="35"/>
  <c r="S22" i="35"/>
  <c r="R22" i="31"/>
  <c r="R22" i="35" s="1"/>
  <c r="P22" i="31"/>
  <c r="P22" i="35" s="1"/>
  <c r="N22" i="31"/>
  <c r="N22" i="35" s="1"/>
  <c r="M22" i="35"/>
  <c r="K22" i="31"/>
  <c r="K22" i="35" s="1"/>
  <c r="J22" i="35"/>
  <c r="I22" i="31"/>
  <c r="I22" i="35" s="1"/>
  <c r="G22" i="35"/>
  <c r="F22" i="31"/>
  <c r="F22" i="35" s="1"/>
  <c r="E22" i="31"/>
  <c r="E22" i="35" s="1"/>
  <c r="D22" i="35"/>
  <c r="AD21" i="31"/>
  <c r="AD21" i="35" s="1"/>
  <c r="AC21" i="35"/>
  <c r="AB21" i="31"/>
  <c r="AB21" i="35" s="1"/>
  <c r="AA21" i="35"/>
  <c r="Z21" i="35"/>
  <c r="Y21" i="35"/>
  <c r="X21" i="35"/>
  <c r="V21" i="35"/>
  <c r="R21" i="31"/>
  <c r="R21" i="35" s="1"/>
  <c r="P21" i="31"/>
  <c r="P21" i="35" s="1"/>
  <c r="O21" i="35"/>
  <c r="N21" i="31"/>
  <c r="N21" i="35" s="1"/>
  <c r="L21" i="35"/>
  <c r="K21" i="31"/>
  <c r="K21" i="35" s="1"/>
  <c r="I21" i="31"/>
  <c r="I21" i="35" s="1"/>
  <c r="H21" i="35"/>
  <c r="G21" i="35"/>
  <c r="F21" i="31"/>
  <c r="F21" i="35" s="1"/>
  <c r="E21" i="31"/>
  <c r="E21" i="35" s="1"/>
  <c r="D21" i="35"/>
  <c r="AD18" i="31"/>
  <c r="AD18" i="35" s="1"/>
  <c r="AD19" i="35" s="1"/>
  <c r="Z18" i="35"/>
  <c r="Z19" i="35" s="1"/>
  <c r="X18" i="35"/>
  <c r="X19" i="35" s="1"/>
  <c r="S18" i="35"/>
  <c r="S19" i="35" s="1"/>
  <c r="O18" i="35"/>
  <c r="O19" i="35" s="1"/>
  <c r="N18" i="31"/>
  <c r="N18" i="35" s="1"/>
  <c r="N19" i="35" s="1"/>
  <c r="M18" i="35"/>
  <c r="M19" i="35" s="1"/>
  <c r="K18" i="31"/>
  <c r="K18" i="35" s="1"/>
  <c r="K19" i="35" s="1"/>
  <c r="J18" i="35"/>
  <c r="J19" i="35" s="1"/>
  <c r="I18" i="31"/>
  <c r="I18" i="35" s="1"/>
  <c r="I19" i="35" s="1"/>
  <c r="E18" i="31"/>
  <c r="E18" i="35" s="1"/>
  <c r="E19" i="35" s="1"/>
  <c r="D18" i="35"/>
  <c r="D19" i="35" s="1"/>
  <c r="AD16" i="31"/>
  <c r="AD16" i="35" s="1"/>
  <c r="AD17" i="35" s="1"/>
  <c r="AC17" i="31"/>
  <c r="AB16" i="31"/>
  <c r="AA16" i="35"/>
  <c r="AA17" i="35" s="1"/>
  <c r="Y16" i="35"/>
  <c r="Y17" i="35" s="1"/>
  <c r="W16" i="35"/>
  <c r="W17" i="35" s="1"/>
  <c r="S16" i="35"/>
  <c r="S17" i="35" s="1"/>
  <c r="R16" i="31"/>
  <c r="P16" i="31"/>
  <c r="P16" i="35" s="1"/>
  <c r="P17" i="35" s="1"/>
  <c r="O16" i="35"/>
  <c r="O17" i="35" s="1"/>
  <c r="N16" i="31"/>
  <c r="L16" i="35"/>
  <c r="L17" i="35" s="1"/>
  <c r="K16" i="31"/>
  <c r="K16" i="35" s="1"/>
  <c r="K17" i="35" s="1"/>
  <c r="J16" i="35"/>
  <c r="J17" i="35" s="1"/>
  <c r="I16" i="31"/>
  <c r="I16" i="35" s="1"/>
  <c r="I17" i="35" s="1"/>
  <c r="G16" i="35"/>
  <c r="G17" i="35" s="1"/>
  <c r="F16" i="31"/>
  <c r="F16" i="35" s="1"/>
  <c r="F17" i="35" s="1"/>
  <c r="E16" i="31"/>
  <c r="E16" i="35" s="1"/>
  <c r="E17" i="35" s="1"/>
  <c r="D16" i="35"/>
  <c r="D17" i="35" s="1"/>
  <c r="AD13" i="31"/>
  <c r="AD13" i="35" s="1"/>
  <c r="AB13" i="31"/>
  <c r="AB13" i="35" s="1"/>
  <c r="AA13" i="35"/>
  <c r="Z13" i="35"/>
  <c r="Y13" i="35"/>
  <c r="X13" i="35"/>
  <c r="V13" i="35"/>
  <c r="R13" i="31"/>
  <c r="P13" i="31"/>
  <c r="O13" i="35"/>
  <c r="N13" i="31"/>
  <c r="N13" i="35" s="1"/>
  <c r="L13" i="35"/>
  <c r="K13" i="31"/>
  <c r="K13" i="35" s="1"/>
  <c r="I13" i="31"/>
  <c r="I13" i="35" s="1"/>
  <c r="G13" i="35"/>
  <c r="F13" i="31"/>
  <c r="F13" i="35" s="1"/>
  <c r="E13" i="31"/>
  <c r="AD12" i="31"/>
  <c r="AD12" i="35" s="1"/>
  <c r="AB12" i="31"/>
  <c r="AB12" i="35" s="1"/>
  <c r="AA12" i="35"/>
  <c r="Y12" i="35"/>
  <c r="W12" i="35"/>
  <c r="S12" i="35"/>
  <c r="R12" i="31"/>
  <c r="P12" i="31"/>
  <c r="O12" i="35"/>
  <c r="N12" i="31"/>
  <c r="N12" i="35" s="1"/>
  <c r="L12" i="35"/>
  <c r="K12" i="31"/>
  <c r="J12" i="35"/>
  <c r="I12" i="31"/>
  <c r="I12" i="35" s="1"/>
  <c r="H12" i="35"/>
  <c r="G12" i="35"/>
  <c r="F12" i="31"/>
  <c r="F12" i="35" s="1"/>
  <c r="E12" i="31"/>
  <c r="E12" i="35" s="1"/>
  <c r="D12" i="35"/>
  <c r="AD11" i="31"/>
  <c r="AD11" i="35" s="1"/>
  <c r="AB11" i="31"/>
  <c r="AB11" i="35" s="1"/>
  <c r="AA11" i="35"/>
  <c r="Z11" i="35"/>
  <c r="X11" i="35"/>
  <c r="S11" i="35"/>
  <c r="R11" i="31"/>
  <c r="O11" i="35"/>
  <c r="N11" i="31"/>
  <c r="K11" i="31"/>
  <c r="J11" i="35"/>
  <c r="I11" i="31"/>
  <c r="I11" i="35" s="1"/>
  <c r="G11" i="35"/>
  <c r="F11" i="31"/>
  <c r="F11" i="35" s="1"/>
  <c r="E11" i="31"/>
  <c r="AD10" i="31"/>
  <c r="AD10" i="35" s="1"/>
  <c r="AC10" i="35"/>
  <c r="AB10" i="31"/>
  <c r="AB10" i="35" s="1"/>
  <c r="AA10" i="35"/>
  <c r="Z10" i="35"/>
  <c r="Y10" i="35"/>
  <c r="X10" i="35"/>
  <c r="W10" i="35"/>
  <c r="V10" i="35"/>
  <c r="T10" i="35"/>
  <c r="S10" i="35"/>
  <c r="P10" i="31"/>
  <c r="O10" i="35"/>
  <c r="N10" i="31"/>
  <c r="N10" i="35" s="1"/>
  <c r="M10" i="35"/>
  <c r="L10" i="35"/>
  <c r="K10" i="31"/>
  <c r="K10" i="35" s="1"/>
  <c r="J10" i="35"/>
  <c r="I10" i="31"/>
  <c r="I10" i="35" s="1"/>
  <c r="E38" i="34"/>
  <c r="E38" i="33"/>
  <c r="G10" i="35"/>
  <c r="F10" i="31"/>
  <c r="E10" i="31"/>
  <c r="C36" i="31"/>
  <c r="C36" i="35" s="1"/>
  <c r="C34" i="31"/>
  <c r="C34" i="35" s="1"/>
  <c r="C33" i="31"/>
  <c r="C33" i="35" s="1"/>
  <c r="C32" i="31"/>
  <c r="C31" i="31"/>
  <c r="C31" i="35" s="1"/>
  <c r="C30" i="31"/>
  <c r="C30" i="35" s="1"/>
  <c r="C27" i="31"/>
  <c r="C27" i="35" s="1"/>
  <c r="C22" i="31"/>
  <c r="C21" i="31"/>
  <c r="C18" i="31"/>
  <c r="C18" i="35" s="1"/>
  <c r="C19" i="35" s="1"/>
  <c r="C16" i="31"/>
  <c r="C16" i="35" s="1"/>
  <c r="C17" i="35" s="1"/>
  <c r="C13" i="31"/>
  <c r="C12" i="31"/>
  <c r="C11" i="31"/>
  <c r="C11" i="35" s="1"/>
  <c r="C10" i="31"/>
  <c r="AC38" i="34"/>
  <c r="AB38" i="34"/>
  <c r="Z38" i="34"/>
  <c r="X38" i="34"/>
  <c r="V38" i="34"/>
  <c r="T38" i="34"/>
  <c r="R38" i="34"/>
  <c r="O38" i="34"/>
  <c r="L38" i="34"/>
  <c r="I38" i="34"/>
  <c r="N38" i="34"/>
  <c r="G38" i="34"/>
  <c r="D38" i="34"/>
  <c r="AD28" i="34"/>
  <c r="P28" i="34"/>
  <c r="AA28" i="34"/>
  <c r="W28" i="34"/>
  <c r="S28" i="34"/>
  <c r="M28" i="34"/>
  <c r="J28" i="34"/>
  <c r="H28" i="34"/>
  <c r="F28" i="34"/>
  <c r="AD14" i="34"/>
  <c r="P14" i="34"/>
  <c r="AA14" i="34"/>
  <c r="Y14" i="34"/>
  <c r="W14" i="34"/>
  <c r="U14" i="34"/>
  <c r="S14" i="34"/>
  <c r="M14" i="34"/>
  <c r="K14" i="34"/>
  <c r="J14" i="34"/>
  <c r="H14" i="34"/>
  <c r="F14" i="34"/>
  <c r="C14" i="34"/>
  <c r="AD38" i="33"/>
  <c r="AC38" i="33"/>
  <c r="P38" i="33"/>
  <c r="AB38" i="33"/>
  <c r="AA38" i="33"/>
  <c r="Z38" i="33"/>
  <c r="X38" i="33"/>
  <c r="W38" i="33"/>
  <c r="V38" i="33"/>
  <c r="U38" i="33"/>
  <c r="T38" i="33"/>
  <c r="S38" i="33"/>
  <c r="R38" i="33"/>
  <c r="O38" i="33"/>
  <c r="M38" i="33"/>
  <c r="L38" i="33"/>
  <c r="K38" i="33"/>
  <c r="I38" i="33"/>
  <c r="J38" i="33"/>
  <c r="N38" i="33"/>
  <c r="H38" i="33"/>
  <c r="G38" i="33"/>
  <c r="F38" i="33"/>
  <c r="D38" i="33"/>
  <c r="P28" i="33"/>
  <c r="AB28" i="33"/>
  <c r="AA28" i="33"/>
  <c r="W28" i="33"/>
  <c r="U28" i="33"/>
  <c r="S28" i="33"/>
  <c r="R28" i="33"/>
  <c r="M28" i="33"/>
  <c r="L28" i="33"/>
  <c r="K28" i="33"/>
  <c r="I28" i="33"/>
  <c r="N28" i="33"/>
  <c r="H28" i="33"/>
  <c r="G28" i="33"/>
  <c r="F28" i="33"/>
  <c r="D28" i="33"/>
  <c r="AD14" i="33"/>
  <c r="AC14" i="33"/>
  <c r="AB14" i="33"/>
  <c r="AA14" i="33"/>
  <c r="Z14" i="33"/>
  <c r="Y14" i="33"/>
  <c r="W14" i="33"/>
  <c r="V14" i="33"/>
  <c r="U14" i="33"/>
  <c r="S14" i="33"/>
  <c r="M14" i="33"/>
  <c r="L14" i="33"/>
  <c r="I14" i="33"/>
  <c r="N14" i="33"/>
  <c r="G14" i="33"/>
  <c r="D14" i="33"/>
  <c r="AI19" i="32"/>
  <c r="AA38" i="31"/>
  <c r="M38" i="31"/>
  <c r="J38" i="31"/>
  <c r="V28" i="31"/>
  <c r="L28" i="31"/>
  <c r="F28" i="31"/>
  <c r="C19" i="31"/>
  <c r="AD19" i="31"/>
  <c r="AA19" i="31"/>
  <c r="Y19" i="31"/>
  <c r="V19" i="31"/>
  <c r="U19" i="31"/>
  <c r="T19" i="31"/>
  <c r="Q19" i="31"/>
  <c r="O19" i="31"/>
  <c r="M19" i="31"/>
  <c r="L19" i="31"/>
  <c r="K19" i="31"/>
  <c r="I19" i="31"/>
  <c r="J19" i="31"/>
  <c r="AD17" i="31"/>
  <c r="P17" i="31"/>
  <c r="AB17" i="31"/>
  <c r="AA17" i="31"/>
  <c r="Z17" i="31"/>
  <c r="Y17" i="31"/>
  <c r="W17" i="31"/>
  <c r="V17" i="31"/>
  <c r="U17" i="31"/>
  <c r="T17" i="31"/>
  <c r="Q17" i="31"/>
  <c r="O17" i="31"/>
  <c r="M17" i="31"/>
  <c r="L17" i="31"/>
  <c r="K17" i="31"/>
  <c r="J17" i="31"/>
  <c r="G17" i="31"/>
  <c r="D17" i="31"/>
  <c r="C17" i="31"/>
  <c r="AB14" i="31"/>
  <c r="Y14" i="31"/>
  <c r="V14" i="31"/>
  <c r="T14" i="31"/>
  <c r="Q14" i="31"/>
  <c r="O14" i="31"/>
  <c r="M14" i="31"/>
  <c r="L14" i="31"/>
  <c r="G14" i="31"/>
  <c r="N16" i="35" l="1"/>
  <c r="N17" i="35" s="1"/>
  <c r="C13" i="35"/>
  <c r="E10" i="35"/>
  <c r="P10" i="35"/>
  <c r="N11" i="35"/>
  <c r="P13" i="35"/>
  <c r="R14" i="33"/>
  <c r="R13" i="35"/>
  <c r="AB16" i="35"/>
  <c r="AB17" i="35" s="1"/>
  <c r="U14" i="31"/>
  <c r="AB28" i="31"/>
  <c r="F10" i="35"/>
  <c r="F14" i="35" s="1"/>
  <c r="N17" i="31"/>
  <c r="P12" i="35"/>
  <c r="C12" i="35"/>
  <c r="N19" i="31"/>
  <c r="C10" i="35"/>
  <c r="K14" i="33"/>
  <c r="AA14" i="31"/>
  <c r="R16" i="35"/>
  <c r="R17" i="35" s="1"/>
  <c r="R17" i="31"/>
  <c r="R12" i="35"/>
  <c r="R28" i="31"/>
  <c r="R11" i="35"/>
  <c r="N28" i="31"/>
  <c r="K12" i="35"/>
  <c r="K11" i="35"/>
  <c r="I17" i="31"/>
  <c r="I28" i="31"/>
  <c r="F17" i="31"/>
  <c r="F14" i="31"/>
  <c r="C14" i="31"/>
  <c r="N14" i="35"/>
  <c r="T14" i="35"/>
  <c r="K38" i="35"/>
  <c r="AB38" i="35"/>
  <c r="N28" i="35"/>
  <c r="AA28" i="35"/>
  <c r="F28" i="35"/>
  <c r="Y28" i="33"/>
  <c r="V28" i="33"/>
  <c r="V40" i="33" s="1"/>
  <c r="V41" i="33" s="1"/>
  <c r="Z28" i="33"/>
  <c r="E38" i="35"/>
  <c r="AD38" i="35"/>
  <c r="G14" i="35"/>
  <c r="O28" i="31"/>
  <c r="J14" i="31"/>
  <c r="X14" i="31"/>
  <c r="S38" i="31"/>
  <c r="S17" i="31"/>
  <c r="S19" i="31"/>
  <c r="T28" i="31"/>
  <c r="W38" i="31"/>
  <c r="M11" i="35"/>
  <c r="Y11" i="35"/>
  <c r="X12" i="35"/>
  <c r="X14" i="35" s="1"/>
  <c r="S13" i="35"/>
  <c r="S14" i="35" s="1"/>
  <c r="X16" i="35"/>
  <c r="X17" i="35" s="1"/>
  <c r="L18" i="35"/>
  <c r="L19" i="35" s="1"/>
  <c r="Y18" i="35"/>
  <c r="Y19" i="35" s="1"/>
  <c r="W21" i="35"/>
  <c r="L22" i="35"/>
  <c r="L23" i="35"/>
  <c r="O24" i="35"/>
  <c r="J25" i="35"/>
  <c r="M26" i="35"/>
  <c r="W27" i="35"/>
  <c r="X30" i="35"/>
  <c r="M32" i="35"/>
  <c r="J33" i="35"/>
  <c r="S33" i="35"/>
  <c r="T24" i="35"/>
  <c r="T30" i="35"/>
  <c r="T34" i="35"/>
  <c r="AC28" i="33"/>
  <c r="Z19" i="31"/>
  <c r="X28" i="31"/>
  <c r="V11" i="35"/>
  <c r="V12" i="35"/>
  <c r="M13" i="35"/>
  <c r="W13" i="35"/>
  <c r="V16" i="35"/>
  <c r="V17" i="35" s="1"/>
  <c r="Z16" i="35"/>
  <c r="Z17" i="35" s="1"/>
  <c r="V18" i="35"/>
  <c r="V19" i="35" s="1"/>
  <c r="J21" i="35"/>
  <c r="S21" i="35"/>
  <c r="Y22" i="35"/>
  <c r="AC22" i="35"/>
  <c r="J23" i="35"/>
  <c r="L25" i="35"/>
  <c r="O26" i="35"/>
  <c r="J27" i="35"/>
  <c r="S27" i="35"/>
  <c r="O30" i="35"/>
  <c r="O38" i="35" s="1"/>
  <c r="W33" i="35"/>
  <c r="W38" i="35" s="1"/>
  <c r="L35" i="35"/>
  <c r="V36" i="35"/>
  <c r="Z36" i="35"/>
  <c r="T22" i="35"/>
  <c r="T26" i="35"/>
  <c r="Z28" i="31"/>
  <c r="L11" i="35"/>
  <c r="L14" i="35" s="1"/>
  <c r="M12" i="35"/>
  <c r="J13" i="35"/>
  <c r="J14" i="35" s="1"/>
  <c r="M16" i="35"/>
  <c r="M17" i="35" s="1"/>
  <c r="O22" i="35"/>
  <c r="S23" i="35"/>
  <c r="Y23" i="35"/>
  <c r="AC23" i="35"/>
  <c r="J24" i="35"/>
  <c r="X24" i="35"/>
  <c r="X28" i="35" s="1"/>
  <c r="W25" i="35"/>
  <c r="V26" i="35"/>
  <c r="V28" i="35" s="1"/>
  <c r="Z26" i="35"/>
  <c r="Z28" i="35" s="1"/>
  <c r="L31" i="35"/>
  <c r="V32" i="35"/>
  <c r="Z32" i="35"/>
  <c r="X34" i="35"/>
  <c r="M36" i="35"/>
  <c r="J37" i="35"/>
  <c r="S37" i="35"/>
  <c r="T16" i="35"/>
  <c r="T17" i="35" s="1"/>
  <c r="D11" i="35"/>
  <c r="D23" i="35"/>
  <c r="D27" i="35"/>
  <c r="H27" i="35"/>
  <c r="D33" i="35"/>
  <c r="D38" i="35" s="1"/>
  <c r="D13" i="35"/>
  <c r="H13" i="35"/>
  <c r="G35" i="35"/>
  <c r="G28" i="31"/>
  <c r="H16" i="35"/>
  <c r="H17" i="35" s="1"/>
  <c r="G31" i="35"/>
  <c r="H36" i="35"/>
  <c r="AC11" i="35"/>
  <c r="AC13" i="35"/>
  <c r="AC24" i="35"/>
  <c r="AC16" i="35"/>
  <c r="AC17" i="35" s="1"/>
  <c r="AC36" i="35"/>
  <c r="X17" i="31"/>
  <c r="S14" i="31"/>
  <c r="H17" i="31"/>
  <c r="H24" i="35"/>
  <c r="D19" i="31"/>
  <c r="R28" i="35"/>
  <c r="AD38" i="31"/>
  <c r="AD14" i="31"/>
  <c r="AB25" i="35"/>
  <c r="AB28" i="35" s="1"/>
  <c r="I38" i="35"/>
  <c r="I28" i="35"/>
  <c r="I14" i="35"/>
  <c r="I14" i="31"/>
  <c r="AA18" i="35"/>
  <c r="AA19" i="35" s="1"/>
  <c r="AA14" i="35"/>
  <c r="K28" i="35"/>
  <c r="K14" i="31"/>
  <c r="N38" i="35"/>
  <c r="N40" i="35" s="1"/>
  <c r="N41" i="35" s="1"/>
  <c r="N14" i="31"/>
  <c r="E19" i="31"/>
  <c r="E11" i="35"/>
  <c r="E23" i="35"/>
  <c r="E28" i="35" s="1"/>
  <c r="E17" i="31"/>
  <c r="E13" i="35"/>
  <c r="P28" i="35"/>
  <c r="AD28" i="35"/>
  <c r="AA38" i="35"/>
  <c r="U38" i="35"/>
  <c r="K14" i="35"/>
  <c r="O14" i="35"/>
  <c r="Y14" i="35"/>
  <c r="U14" i="35"/>
  <c r="F40" i="33"/>
  <c r="F41" i="33" s="1"/>
  <c r="H40" i="33"/>
  <c r="H41" i="33" s="1"/>
  <c r="J40" i="33"/>
  <c r="J41" i="33" s="1"/>
  <c r="K40" i="33"/>
  <c r="K41" i="33" s="1"/>
  <c r="M40" i="33"/>
  <c r="M41" i="33" s="1"/>
  <c r="R40" i="33"/>
  <c r="R41" i="33" s="1"/>
  <c r="T40" i="33"/>
  <c r="T41" i="33" s="1"/>
  <c r="X40" i="33"/>
  <c r="X41" i="33" s="1"/>
  <c r="AB40" i="33"/>
  <c r="AB41" i="33" s="1"/>
  <c r="AC40" i="33"/>
  <c r="AC41" i="33" s="1"/>
  <c r="G26" i="35"/>
  <c r="G40" i="33"/>
  <c r="G41" i="33" s="1"/>
  <c r="D40" i="33"/>
  <c r="N40" i="33"/>
  <c r="N41" i="33" s="1"/>
  <c r="I40" i="33"/>
  <c r="I41" i="33" s="1"/>
  <c r="L40" i="33"/>
  <c r="L41" i="33" s="1"/>
  <c r="O40" i="33"/>
  <c r="O41" i="33" s="1"/>
  <c r="S40" i="33"/>
  <c r="S41" i="33" s="1"/>
  <c r="U40" i="33"/>
  <c r="U41" i="33" s="1"/>
  <c r="W40" i="33"/>
  <c r="W41" i="33" s="1"/>
  <c r="AA40" i="33"/>
  <c r="AA41" i="33" s="1"/>
  <c r="P40" i="33"/>
  <c r="P41" i="33" s="1"/>
  <c r="C22" i="35"/>
  <c r="AB14" i="35"/>
  <c r="AD14" i="35"/>
  <c r="U28" i="35"/>
  <c r="AH19" i="34"/>
  <c r="G25" i="35"/>
  <c r="Z40" i="33"/>
  <c r="Z41" i="33" s="1"/>
  <c r="AD28" i="33"/>
  <c r="AD40" i="33" s="1"/>
  <c r="AD41" i="33" s="1"/>
  <c r="D14" i="34"/>
  <c r="G14" i="34"/>
  <c r="N14" i="34"/>
  <c r="I14" i="34"/>
  <c r="L14" i="34"/>
  <c r="O14" i="34"/>
  <c r="R14" i="34"/>
  <c r="T14" i="34"/>
  <c r="V14" i="34"/>
  <c r="X14" i="34"/>
  <c r="Z14" i="34"/>
  <c r="AB14" i="34"/>
  <c r="AC14" i="34"/>
  <c r="D28" i="34"/>
  <c r="G28" i="34"/>
  <c r="N28" i="34"/>
  <c r="I28" i="34"/>
  <c r="L28" i="34"/>
  <c r="O28" i="34"/>
  <c r="R28" i="34"/>
  <c r="T28" i="34"/>
  <c r="V28" i="34"/>
  <c r="X28" i="34"/>
  <c r="Z28" i="34"/>
  <c r="AB28" i="34"/>
  <c r="AC28" i="34"/>
  <c r="C38" i="34"/>
  <c r="C40" i="34" s="1"/>
  <c r="C41" i="34" s="1"/>
  <c r="F38" i="34"/>
  <c r="F40" i="34" s="1"/>
  <c r="H38" i="34"/>
  <c r="H40" i="34" s="1"/>
  <c r="H41" i="34" s="1"/>
  <c r="J38" i="34"/>
  <c r="J40" i="34" s="1"/>
  <c r="J41" i="34" s="1"/>
  <c r="K38" i="34"/>
  <c r="K40" i="34" s="1"/>
  <c r="K41" i="34" s="1"/>
  <c r="M38" i="34"/>
  <c r="M40" i="34" s="1"/>
  <c r="M41" i="34" s="1"/>
  <c r="S38" i="34"/>
  <c r="S40" i="34" s="1"/>
  <c r="S41" i="34" s="1"/>
  <c r="U38" i="34"/>
  <c r="U40" i="34" s="1"/>
  <c r="U41" i="34" s="1"/>
  <c r="W38" i="34"/>
  <c r="W40" i="34" s="1"/>
  <c r="W41" i="34" s="1"/>
  <c r="Y38" i="34"/>
  <c r="Y40" i="34" s="1"/>
  <c r="Y41" i="34" s="1"/>
  <c r="AA38" i="34"/>
  <c r="AA40" i="34" s="1"/>
  <c r="AA41" i="34" s="1"/>
  <c r="P38" i="34"/>
  <c r="P40" i="34" s="1"/>
  <c r="P41" i="34" s="1"/>
  <c r="AD38" i="34"/>
  <c r="AD40" i="34" s="1"/>
  <c r="E14" i="34"/>
  <c r="E28" i="34"/>
  <c r="AE18" i="34"/>
  <c r="AE19" i="34" s="1"/>
  <c r="E14" i="33"/>
  <c r="E28" i="33"/>
  <c r="F40" i="32"/>
  <c r="F41" i="32" s="1"/>
  <c r="J40" i="32"/>
  <c r="J41" i="32" s="1"/>
  <c r="K40" i="32"/>
  <c r="K41" i="32" s="1"/>
  <c r="N40" i="32"/>
  <c r="N41" i="32" s="1"/>
  <c r="S40" i="32"/>
  <c r="S41" i="32" s="1"/>
  <c r="U40" i="32"/>
  <c r="U41" i="32" s="1"/>
  <c r="W40" i="32"/>
  <c r="W41" i="32" s="1"/>
  <c r="Y40" i="32"/>
  <c r="Y41" i="32" s="1"/>
  <c r="AA40" i="32"/>
  <c r="AA41" i="32" s="1"/>
  <c r="P40" i="32"/>
  <c r="P41" i="32" s="1"/>
  <c r="AD40" i="32"/>
  <c r="AD41" i="32" s="1"/>
  <c r="E40" i="32"/>
  <c r="D14" i="31"/>
  <c r="AE13" i="31"/>
  <c r="N38" i="31"/>
  <c r="I38" i="31"/>
  <c r="L38" i="31"/>
  <c r="L40" i="31" s="1"/>
  <c r="O38" i="31"/>
  <c r="T38" i="31"/>
  <c r="T40" i="31" s="1"/>
  <c r="V38" i="31"/>
  <c r="V40" i="31" s="1"/>
  <c r="X38" i="31"/>
  <c r="E14" i="31"/>
  <c r="E38" i="31"/>
  <c r="H28" i="31"/>
  <c r="J28" i="31"/>
  <c r="K28" i="31"/>
  <c r="S28" i="31"/>
  <c r="U28" i="31"/>
  <c r="W28" i="31"/>
  <c r="Y28" i="31"/>
  <c r="AA28" i="31"/>
  <c r="AA40" i="31" s="1"/>
  <c r="P28" i="31"/>
  <c r="AD28" i="31"/>
  <c r="D28" i="31"/>
  <c r="Z38" i="31"/>
  <c r="AB38" i="31"/>
  <c r="E28" i="31"/>
  <c r="D38" i="31"/>
  <c r="K38" i="31"/>
  <c r="U38" i="31"/>
  <c r="Y38" i="31"/>
  <c r="C14" i="35"/>
  <c r="C40" i="32"/>
  <c r="C41" i="32" s="1"/>
  <c r="AE16" i="31"/>
  <c r="AE17" i="31" s="1"/>
  <c r="AE32" i="31"/>
  <c r="D41" i="34" l="1"/>
  <c r="F41" i="34"/>
  <c r="AD40" i="35"/>
  <c r="AD41" i="35" s="1"/>
  <c r="L38" i="35"/>
  <c r="K40" i="35"/>
  <c r="K41" i="35" s="1"/>
  <c r="L41" i="31"/>
  <c r="V41" i="31"/>
  <c r="I40" i="31"/>
  <c r="AA41" i="31"/>
  <c r="T41" i="31"/>
  <c r="E14" i="35"/>
  <c r="E40" i="35" s="1"/>
  <c r="Y28" i="35"/>
  <c r="N40" i="31"/>
  <c r="U40" i="35"/>
  <c r="U41" i="35" s="1"/>
  <c r="D28" i="35"/>
  <c r="S38" i="35"/>
  <c r="Z38" i="35"/>
  <c r="V38" i="35"/>
  <c r="M38" i="35"/>
  <c r="X38" i="35"/>
  <c r="X40" i="35" s="1"/>
  <c r="X41" i="35" s="1"/>
  <c r="T38" i="35"/>
  <c r="J38" i="35"/>
  <c r="O28" i="35"/>
  <c r="O40" i="35" s="1"/>
  <c r="O41" i="35" s="1"/>
  <c r="L28" i="35"/>
  <c r="L40" i="35" s="1"/>
  <c r="L41" i="35" s="1"/>
  <c r="T28" i="35"/>
  <c r="S28" i="35"/>
  <c r="O40" i="31"/>
  <c r="J28" i="35"/>
  <c r="V14" i="35"/>
  <c r="M14" i="35"/>
  <c r="G28" i="35"/>
  <c r="D14" i="35"/>
  <c r="J40" i="31"/>
  <c r="X40" i="31"/>
  <c r="W28" i="35"/>
  <c r="S40" i="31"/>
  <c r="AH17" i="31"/>
  <c r="AI17" i="31" s="1"/>
  <c r="AD40" i="31"/>
  <c r="I40" i="35"/>
  <c r="I41" i="35" s="1"/>
  <c r="AA40" i="35"/>
  <c r="AA41" i="35" s="1"/>
  <c r="U40" i="31"/>
  <c r="K40" i="31"/>
  <c r="AI19" i="34"/>
  <c r="E40" i="33"/>
  <c r="D40" i="31"/>
  <c r="E40" i="34"/>
  <c r="AC40" i="34"/>
  <c r="AC41" i="34" s="1"/>
  <c r="Z40" i="34"/>
  <c r="Z41" i="34" s="1"/>
  <c r="V40" i="34"/>
  <c r="V41" i="34" s="1"/>
  <c r="R40" i="34"/>
  <c r="R41" i="34" s="1"/>
  <c r="L40" i="34"/>
  <c r="L41" i="34" s="1"/>
  <c r="N40" i="34"/>
  <c r="N41" i="34" s="1"/>
  <c r="D40" i="34"/>
  <c r="AB40" i="34"/>
  <c r="AB41" i="34" s="1"/>
  <c r="X40" i="34"/>
  <c r="X41" i="34" s="1"/>
  <c r="T40" i="34"/>
  <c r="T41" i="34" s="1"/>
  <c r="O40" i="34"/>
  <c r="O41" i="34" s="1"/>
  <c r="I40" i="34"/>
  <c r="I41" i="34" s="1"/>
  <c r="G40" i="34"/>
  <c r="G41" i="34" s="1"/>
  <c r="D40" i="32"/>
  <c r="D41" i="32" s="1"/>
  <c r="AC40" i="32"/>
  <c r="AC41" i="32" s="1"/>
  <c r="Z40" i="32"/>
  <c r="Z41" i="32" s="1"/>
  <c r="V40" i="32"/>
  <c r="V41" i="32" s="1"/>
  <c r="R40" i="32"/>
  <c r="R41" i="32" s="1"/>
  <c r="L40" i="32"/>
  <c r="L41" i="32" s="1"/>
  <c r="M40" i="32"/>
  <c r="M41" i="32" s="1"/>
  <c r="AB40" i="32"/>
  <c r="AB41" i="32" s="1"/>
  <c r="X40" i="32"/>
  <c r="X41" i="32" s="1"/>
  <c r="T40" i="32"/>
  <c r="T41" i="32" s="1"/>
  <c r="O40" i="32"/>
  <c r="O41" i="32" s="1"/>
  <c r="I40" i="32"/>
  <c r="I41" i="32" s="1"/>
  <c r="Y40" i="31"/>
  <c r="E40" i="31"/>
  <c r="D41" i="33" l="1"/>
  <c r="T40" i="35"/>
  <c r="T41" i="35" s="1"/>
  <c r="O41" i="31"/>
  <c r="AD41" i="31"/>
  <c r="X41" i="31"/>
  <c r="D41" i="31"/>
  <c r="U41" i="31"/>
  <c r="N41" i="31"/>
  <c r="Y41" i="31"/>
  <c r="S41" i="31"/>
  <c r="D40" i="35"/>
  <c r="D41" i="35" s="1"/>
  <c r="S40" i="35"/>
  <c r="S41" i="35" s="1"/>
  <c r="I41" i="31"/>
  <c r="J41" i="31"/>
  <c r="V40" i="35"/>
  <c r="V41" i="35" s="1"/>
  <c r="K41" i="31"/>
  <c r="J40" i="35"/>
  <c r="J41" i="35" s="1"/>
  <c r="B17" i="37" l="1"/>
  <c r="D17" i="37" s="1"/>
  <c r="B33" i="37" l="1"/>
  <c r="D33" i="37" s="1"/>
  <c r="AC12" i="35" l="1"/>
  <c r="AC14" i="35" s="1"/>
  <c r="AC14" i="31"/>
  <c r="AC27" i="35" l="1"/>
  <c r="AC28" i="35" s="1"/>
  <c r="AC28" i="31"/>
  <c r="AC18" i="35"/>
  <c r="AC19" i="35" s="1"/>
  <c r="AC19" i="31"/>
  <c r="AC37" i="35"/>
  <c r="AC38" i="35" s="1"/>
  <c r="AC38" i="31"/>
  <c r="AC40" i="35" l="1"/>
  <c r="AC41" i="35" s="1"/>
  <c r="AC40" i="31"/>
  <c r="AC41" i="31" s="1"/>
  <c r="P37" i="31" l="1"/>
  <c r="P11" i="31"/>
  <c r="P18" i="31"/>
  <c r="P37" i="35" l="1"/>
  <c r="P38" i="35" s="1"/>
  <c r="P38" i="31"/>
  <c r="P18" i="35"/>
  <c r="P19" i="35" s="1"/>
  <c r="P19" i="31"/>
  <c r="P11" i="35"/>
  <c r="P14" i="35" s="1"/>
  <c r="P14" i="31"/>
  <c r="B19" i="37" l="1"/>
  <c r="D19" i="37" s="1"/>
  <c r="P40" i="35"/>
  <c r="P41" i="35" s="1"/>
  <c r="P40" i="31"/>
  <c r="P41" i="31" l="1"/>
  <c r="AB18" i="31" l="1"/>
  <c r="AB18" i="35" l="1"/>
  <c r="AB19" i="35" s="1"/>
  <c r="AB40" i="35" s="1"/>
  <c r="AB41" i="35" s="1"/>
  <c r="AB19" i="31"/>
  <c r="AB40" i="31" s="1"/>
  <c r="AB41" i="31" l="1"/>
  <c r="B31" i="37"/>
  <c r="D31" i="37" s="1"/>
  <c r="D30" i="37" l="1"/>
  <c r="Y38" i="33" l="1"/>
  <c r="Y40" i="33" s="1"/>
  <c r="Y41" i="33" s="1"/>
  <c r="Y32" i="35"/>
  <c r="Y38" i="35" s="1"/>
  <c r="Y40" i="35" s="1"/>
  <c r="Y41" i="35" s="1"/>
  <c r="Z12" i="35" l="1"/>
  <c r="Z14" i="35" s="1"/>
  <c r="Z40" i="35" s="1"/>
  <c r="Z41" i="35" s="1"/>
  <c r="Z14" i="31"/>
  <c r="AE12" i="31"/>
  <c r="Z40" i="31" l="1"/>
  <c r="Z41" i="31" l="1"/>
  <c r="W11" i="35"/>
  <c r="W14" i="35" s="1"/>
  <c r="W14" i="31"/>
  <c r="W18" i="35"/>
  <c r="W19" i="35" s="1"/>
  <c r="W19" i="31"/>
  <c r="W40" i="31" l="1"/>
  <c r="W40" i="35"/>
  <c r="W41" i="35" s="1"/>
  <c r="W41" i="31" l="1"/>
  <c r="B24" i="37"/>
  <c r="D24" i="37" s="1"/>
  <c r="R10" i="31" l="1"/>
  <c r="AE10" i="31" s="1"/>
  <c r="R18" i="31"/>
  <c r="R33" i="31"/>
  <c r="R33" i="35" l="1"/>
  <c r="R38" i="35" s="1"/>
  <c r="R38" i="31"/>
  <c r="R18" i="35"/>
  <c r="R19" i="35" s="1"/>
  <c r="R19" i="31"/>
  <c r="R10" i="35"/>
  <c r="R14" i="35" s="1"/>
  <c r="R14" i="31"/>
  <c r="R40" i="31" s="1"/>
  <c r="R41" i="31" l="1"/>
  <c r="B21" i="37"/>
  <c r="D21" i="37" s="1"/>
  <c r="R40" i="35"/>
  <c r="R41" i="35" s="1"/>
  <c r="C34" i="36" l="1"/>
  <c r="C31" i="36"/>
  <c r="E23" i="36"/>
  <c r="C22" i="36"/>
  <c r="F18" i="36"/>
  <c r="F19" i="36" s="1"/>
  <c r="C13" i="36"/>
  <c r="E16" i="36" l="1"/>
  <c r="E17" i="36" s="1"/>
  <c r="E13" i="36"/>
  <c r="Q10" i="35"/>
  <c r="D10" i="36"/>
  <c r="F10" i="36"/>
  <c r="AE11" i="34"/>
  <c r="E11" i="36"/>
  <c r="AE12" i="33"/>
  <c r="D12" i="36"/>
  <c r="F12" i="36"/>
  <c r="AE13" i="34"/>
  <c r="D16" i="36"/>
  <c r="D17" i="36" s="1"/>
  <c r="F16" i="36"/>
  <c r="F17" i="36" s="1"/>
  <c r="E18" i="36"/>
  <c r="E19" i="36" s="1"/>
  <c r="E27" i="36"/>
  <c r="AE22" i="33"/>
  <c r="F22" i="36"/>
  <c r="AE23" i="34"/>
  <c r="F23" i="36"/>
  <c r="AE24" i="34"/>
  <c r="AE25" i="33"/>
  <c r="D25" i="36"/>
  <c r="F25" i="36"/>
  <c r="AE26" i="34"/>
  <c r="D26" i="36"/>
  <c r="AE27" i="32"/>
  <c r="F26" i="36"/>
  <c r="AE27" i="34"/>
  <c r="D37" i="36"/>
  <c r="F37" i="36"/>
  <c r="D30" i="36"/>
  <c r="AE31" i="32"/>
  <c r="F30" i="36"/>
  <c r="AE31" i="34"/>
  <c r="E31" i="36"/>
  <c r="D32" i="36"/>
  <c r="F32" i="36"/>
  <c r="AE33" i="34"/>
  <c r="D33" i="36"/>
  <c r="AE34" i="32"/>
  <c r="F33" i="36"/>
  <c r="AE34" i="34"/>
  <c r="E34" i="36"/>
  <c r="AE35" i="33"/>
  <c r="D35" i="36"/>
  <c r="F35" i="36"/>
  <c r="AE36" i="34"/>
  <c r="E36" i="36"/>
  <c r="AE37" i="33"/>
  <c r="AE10" i="32"/>
  <c r="AE10" i="34"/>
  <c r="E10" i="36"/>
  <c r="AE11" i="33"/>
  <c r="D11" i="36"/>
  <c r="F11" i="36"/>
  <c r="AE12" i="34"/>
  <c r="E12" i="36"/>
  <c r="AE13" i="33"/>
  <c r="C17" i="36"/>
  <c r="D27" i="36"/>
  <c r="F27" i="36"/>
  <c r="D21" i="36"/>
  <c r="F21" i="36"/>
  <c r="AE22" i="34"/>
  <c r="E22" i="36"/>
  <c r="AE23" i="33"/>
  <c r="D24" i="36"/>
  <c r="F24" i="36"/>
  <c r="AE25" i="34"/>
  <c r="E25" i="36"/>
  <c r="AE26" i="33"/>
  <c r="E26" i="36"/>
  <c r="AE30" i="31"/>
  <c r="E37" i="36"/>
  <c r="C30" i="36"/>
  <c r="E30" i="36"/>
  <c r="AE31" i="33"/>
  <c r="D31" i="36"/>
  <c r="F31" i="36"/>
  <c r="AE32" i="34"/>
  <c r="AE33" i="33"/>
  <c r="E33" i="36"/>
  <c r="AE34" i="33"/>
  <c r="D34" i="36"/>
  <c r="F34" i="36"/>
  <c r="AE35" i="34"/>
  <c r="AE36" i="33"/>
  <c r="E35" i="36"/>
  <c r="D36" i="36"/>
  <c r="F36" i="36"/>
  <c r="AE37" i="34"/>
  <c r="G17" i="36" l="1"/>
  <c r="G16" i="36"/>
  <c r="I17" i="36" s="1"/>
  <c r="Q38" i="31"/>
  <c r="F13" i="36"/>
  <c r="F14" i="36" s="1"/>
  <c r="Q35" i="35"/>
  <c r="AE35" i="32"/>
  <c r="Q34" i="35"/>
  <c r="AE34" i="35" s="1"/>
  <c r="AE34" i="31"/>
  <c r="G31" i="36"/>
  <c r="G30" i="36"/>
  <c r="Q27" i="35"/>
  <c r="AE27" i="35" s="1"/>
  <c r="AE27" i="31"/>
  <c r="Q25" i="35"/>
  <c r="AE25" i="32"/>
  <c r="Q24" i="35"/>
  <c r="AE24" i="32"/>
  <c r="Q28" i="34"/>
  <c r="AH28" i="34" s="1"/>
  <c r="AE21" i="34"/>
  <c r="AE28" i="34" s="1"/>
  <c r="Q21" i="35"/>
  <c r="AE21" i="32"/>
  <c r="Q18" i="35"/>
  <c r="AE12" i="32"/>
  <c r="Q12" i="35"/>
  <c r="AE12" i="35" s="1"/>
  <c r="AE14" i="34"/>
  <c r="AG14" i="32"/>
  <c r="F38" i="36"/>
  <c r="D38" i="36"/>
  <c r="Q23" i="35"/>
  <c r="Q28" i="33"/>
  <c r="Q19" i="33"/>
  <c r="AG19" i="33" s="1"/>
  <c r="AE18" i="33"/>
  <c r="AE19" i="33" s="1"/>
  <c r="Q17" i="34"/>
  <c r="AH17" i="34" s="1"/>
  <c r="AE16" i="34"/>
  <c r="AE17" i="34" s="1"/>
  <c r="AG17" i="32"/>
  <c r="AE16" i="32"/>
  <c r="AE17" i="32" s="1"/>
  <c r="Q16" i="35"/>
  <c r="Q13" i="35"/>
  <c r="AE13" i="35" s="1"/>
  <c r="AE13" i="32"/>
  <c r="Q14" i="33"/>
  <c r="AG14" i="33" s="1"/>
  <c r="AE10" i="33"/>
  <c r="AE14" i="33" s="1"/>
  <c r="Q17" i="33"/>
  <c r="AE16" i="33"/>
  <c r="AE17" i="33" s="1"/>
  <c r="C27" i="36"/>
  <c r="G27" i="36" s="1"/>
  <c r="D13" i="36"/>
  <c r="AE37" i="32"/>
  <c r="Q37" i="35"/>
  <c r="G34" i="36"/>
  <c r="Q32" i="35"/>
  <c r="AE32" i="32"/>
  <c r="Q31" i="35"/>
  <c r="AE31" i="35" s="1"/>
  <c r="AE31" i="31"/>
  <c r="Q38" i="33"/>
  <c r="AE30" i="33"/>
  <c r="Q30" i="35"/>
  <c r="F28" i="36"/>
  <c r="E14" i="36"/>
  <c r="Q14" i="34"/>
  <c r="AH14" i="34" s="1"/>
  <c r="AE36" i="32"/>
  <c r="Q36" i="35"/>
  <c r="AE33" i="32"/>
  <c r="Q33" i="35"/>
  <c r="Q38" i="34"/>
  <c r="AE30" i="34"/>
  <c r="AE38" i="34" s="1"/>
  <c r="AG38" i="32"/>
  <c r="AE30" i="32"/>
  <c r="Q26" i="35"/>
  <c r="AE26" i="32"/>
  <c r="Q22" i="35"/>
  <c r="Q28" i="31"/>
  <c r="AE22" i="31"/>
  <c r="G12" i="36"/>
  <c r="Q11" i="35"/>
  <c r="AE11" i="32"/>
  <c r="AI17" i="34" l="1"/>
  <c r="AH17" i="32"/>
  <c r="AH19" i="33"/>
  <c r="AI28" i="34"/>
  <c r="AE14" i="32"/>
  <c r="AH14" i="32" s="1"/>
  <c r="G13" i="36"/>
  <c r="F40" i="36"/>
  <c r="Q40" i="34"/>
  <c r="Q41" i="34" s="1"/>
  <c r="AH38" i="34"/>
  <c r="AI38" i="34" s="1"/>
  <c r="AH14" i="33"/>
  <c r="AE40" i="34"/>
  <c r="AI14" i="34"/>
  <c r="Q19" i="35"/>
  <c r="Q40" i="32"/>
  <c r="Q41" i="32" s="1"/>
  <c r="Q28" i="35"/>
  <c r="Q40" i="31"/>
  <c r="Q38" i="35"/>
  <c r="AE30" i="35"/>
  <c r="AE38" i="32"/>
  <c r="AH38" i="32" s="1"/>
  <c r="Q14" i="35"/>
  <c r="Q40" i="33"/>
  <c r="Q41" i="33" s="1"/>
  <c r="D14" i="36"/>
  <c r="Q17" i="35"/>
  <c r="AH17" i="35" s="1"/>
  <c r="AE16" i="35"/>
  <c r="AE17" i="35" s="1"/>
  <c r="AH40" i="34" l="1"/>
  <c r="AI40" i="34" s="1"/>
  <c r="Q41" i="31"/>
  <c r="C21" i="36"/>
  <c r="AI17" i="35"/>
  <c r="Q40" i="35"/>
  <c r="Q41" i="35" s="1"/>
  <c r="M21" i="35" l="1"/>
  <c r="M28" i="35" s="1"/>
  <c r="M40" i="35" s="1"/>
  <c r="M41" i="35" s="1"/>
  <c r="M28" i="31"/>
  <c r="M40" i="31" s="1"/>
  <c r="AE21" i="31"/>
  <c r="M41" i="31" l="1"/>
  <c r="B14" i="37" l="1"/>
  <c r="D14" i="37" s="1"/>
  <c r="B12" i="37" l="1"/>
  <c r="D12" i="37" s="1"/>
  <c r="D22" i="36" l="1"/>
  <c r="D23" i="36"/>
  <c r="H37" i="35"/>
  <c r="H33" i="35"/>
  <c r="H38" i="35" l="1"/>
  <c r="H38" i="31"/>
  <c r="H23" i="35"/>
  <c r="AE23" i="32"/>
  <c r="H22" i="35"/>
  <c r="AE22" i="32"/>
  <c r="G10" i="36"/>
  <c r="H14" i="31"/>
  <c r="C11" i="36"/>
  <c r="G11" i="36" s="1"/>
  <c r="G22" i="36"/>
  <c r="D28" i="36"/>
  <c r="H18" i="35"/>
  <c r="H19" i="35" s="1"/>
  <c r="H19" i="31"/>
  <c r="H10" i="35"/>
  <c r="AE28" i="32" l="1"/>
  <c r="AH10" i="35"/>
  <c r="AE10" i="35"/>
  <c r="H40" i="31"/>
  <c r="AH14" i="31"/>
  <c r="H11" i="35"/>
  <c r="AE11" i="35" s="1"/>
  <c r="AE11" i="31"/>
  <c r="AE14" i="31" s="1"/>
  <c r="I14" i="36"/>
  <c r="H40" i="32"/>
  <c r="H41" i="32" s="1"/>
  <c r="AG28" i="32"/>
  <c r="C14" i="36"/>
  <c r="H28" i="35"/>
  <c r="AE22" i="35"/>
  <c r="H41" i="31" l="1"/>
  <c r="AH28" i="32"/>
  <c r="G14" i="36"/>
  <c r="AI14" i="31"/>
  <c r="AE14" i="35"/>
  <c r="AI10" i="35"/>
  <c r="H14" i="35"/>
  <c r="H40" i="35" l="1"/>
  <c r="H41" i="35" s="1"/>
  <c r="AH14" i="35"/>
  <c r="AI14" i="35" s="1"/>
  <c r="D18" i="36"/>
  <c r="D19" i="36" s="1"/>
  <c r="D40" i="36" s="1"/>
  <c r="C36" i="36"/>
  <c r="G36" i="36" s="1"/>
  <c r="G37" i="35"/>
  <c r="J14" i="36"/>
  <c r="AE18" i="32" l="1"/>
  <c r="AE19" i="32" s="1"/>
  <c r="G18" i="35"/>
  <c r="G19" i="35" s="1"/>
  <c r="G19" i="31"/>
  <c r="G36" i="35"/>
  <c r="AE36" i="31"/>
  <c r="G38" i="31"/>
  <c r="G38" i="35" l="1"/>
  <c r="G40" i="35" s="1"/>
  <c r="G41" i="35" s="1"/>
  <c r="AE36" i="35"/>
  <c r="G40" i="32"/>
  <c r="AG19" i="32"/>
  <c r="AH19" i="32" s="1"/>
  <c r="AJ19" i="32" s="1"/>
  <c r="G40" i="31"/>
  <c r="AE40" i="32"/>
  <c r="AG40" i="32" l="1"/>
  <c r="AH40" i="32" s="1"/>
  <c r="G41" i="32"/>
  <c r="G41" i="31"/>
  <c r="F18" i="31"/>
  <c r="C18" i="36"/>
  <c r="F33" i="31"/>
  <c r="C33" i="36"/>
  <c r="G33" i="36" l="1"/>
  <c r="F18" i="35"/>
  <c r="F19" i="31"/>
  <c r="AE18" i="31"/>
  <c r="AE19" i="31" s="1"/>
  <c r="F33" i="35"/>
  <c r="F38" i="31"/>
  <c r="AE33" i="31"/>
  <c r="G18" i="36"/>
  <c r="I19" i="36" s="1"/>
  <c r="C19" i="36"/>
  <c r="B9" i="37" l="1"/>
  <c r="D9" i="37" s="1"/>
  <c r="G19" i="36"/>
  <c r="F38" i="35"/>
  <c r="AE33" i="35"/>
  <c r="AH19" i="31"/>
  <c r="AI19" i="31" s="1"/>
  <c r="F40" i="31"/>
  <c r="F19" i="35"/>
  <c r="AE18" i="35"/>
  <c r="AE19" i="35" s="1"/>
  <c r="F41" i="31" l="1"/>
  <c r="F40" i="35"/>
  <c r="F41" i="35" s="1"/>
  <c r="AH19" i="35"/>
  <c r="AI19" i="35" s="1"/>
  <c r="J19" i="36"/>
  <c r="E41" i="34"/>
  <c r="E41" i="33"/>
  <c r="E41" i="32"/>
  <c r="B8" i="37" l="1"/>
  <c r="D8" i="37" s="1"/>
  <c r="E41" i="31"/>
  <c r="E41" i="35" l="1"/>
  <c r="E21" i="36" l="1"/>
  <c r="C23" i="36"/>
  <c r="C23" i="31"/>
  <c r="C24" i="36"/>
  <c r="C24" i="31"/>
  <c r="C25" i="36"/>
  <c r="G25" i="36" s="1"/>
  <c r="C25" i="31"/>
  <c r="C35" i="36"/>
  <c r="C35" i="31"/>
  <c r="C37" i="31"/>
  <c r="C37" i="36"/>
  <c r="G37" i="36" s="1"/>
  <c r="AE24" i="33"/>
  <c r="E24" i="36"/>
  <c r="C26" i="31"/>
  <c r="C26" i="36"/>
  <c r="G26" i="36" s="1"/>
  <c r="E32" i="36"/>
  <c r="C38" i="33" l="1"/>
  <c r="C32" i="35"/>
  <c r="AE32" i="33"/>
  <c r="AE38" i="33" s="1"/>
  <c r="C37" i="35"/>
  <c r="AE37" i="35" s="1"/>
  <c r="AE37" i="31"/>
  <c r="G35" i="36"/>
  <c r="C38" i="36"/>
  <c r="C25" i="35"/>
  <c r="AE25" i="35" s="1"/>
  <c r="AE25" i="31"/>
  <c r="G24" i="36"/>
  <c r="C23" i="35"/>
  <c r="AE23" i="35" s="1"/>
  <c r="AE23" i="31"/>
  <c r="C28" i="31"/>
  <c r="C28" i="33"/>
  <c r="AG28" i="33" s="1"/>
  <c r="C21" i="35"/>
  <c r="AE21" i="33"/>
  <c r="AE28" i="33" s="1"/>
  <c r="E38" i="36"/>
  <c r="G32" i="36"/>
  <c r="I38" i="36" s="1"/>
  <c r="C26" i="35"/>
  <c r="AE26" i="35" s="1"/>
  <c r="AE26" i="31"/>
  <c r="C35" i="35"/>
  <c r="AE35" i="35" s="1"/>
  <c r="C38" i="31"/>
  <c r="AH38" i="31" s="1"/>
  <c r="AE35" i="31"/>
  <c r="C24" i="35"/>
  <c r="AE24" i="35" s="1"/>
  <c r="AE24" i="31"/>
  <c r="C28" i="36"/>
  <c r="G23" i="36"/>
  <c r="E28" i="36"/>
  <c r="G21" i="36"/>
  <c r="E40" i="36" l="1"/>
  <c r="B6" i="37"/>
  <c r="AE38" i="31"/>
  <c r="AI38" i="31" s="1"/>
  <c r="C28" i="35"/>
  <c r="AE21" i="35"/>
  <c r="AE28" i="35" s="1"/>
  <c r="C40" i="31"/>
  <c r="AH28" i="31"/>
  <c r="G38" i="36"/>
  <c r="J38" i="36" s="1"/>
  <c r="C40" i="33"/>
  <c r="C41" i="33" s="1"/>
  <c r="AG38" i="33"/>
  <c r="AH38" i="33" s="1"/>
  <c r="G28" i="36"/>
  <c r="C40" i="36"/>
  <c r="AH28" i="33"/>
  <c r="AE40" i="33"/>
  <c r="AE28" i="31"/>
  <c r="C38" i="35"/>
  <c r="AH38" i="35" s="1"/>
  <c r="AE32" i="35"/>
  <c r="AE38" i="35" s="1"/>
  <c r="AH40" i="31" l="1"/>
  <c r="C41" i="31"/>
  <c r="D6" i="37"/>
  <c r="D34" i="37" s="1"/>
  <c r="B34" i="37"/>
  <c r="G40" i="36"/>
  <c r="AI38" i="35"/>
  <c r="AG40" i="33"/>
  <c r="AH40" i="33" s="1"/>
  <c r="AI28" i="31"/>
  <c r="AE40" i="35"/>
  <c r="AE40" i="31"/>
  <c r="I40" i="36"/>
  <c r="C40" i="35"/>
  <c r="C41" i="35" s="1"/>
  <c r="AH28" i="35"/>
  <c r="AI28" i="35" s="1"/>
  <c r="AG17" i="35" l="1"/>
  <c r="AG14" i="35"/>
  <c r="AG19" i="35"/>
  <c r="AG38" i="35"/>
  <c r="AG28" i="35"/>
  <c r="J40" i="36"/>
  <c r="AH40" i="35"/>
  <c r="AI40" i="35" s="1"/>
  <c r="AI40" i="31"/>
  <c r="AG17" i="31"/>
  <c r="AG14" i="31"/>
  <c r="AG19" i="31"/>
  <c r="AG38" i="31"/>
  <c r="AG28" i="31"/>
  <c r="AG40" i="35" l="1"/>
  <c r="AG40" i="31"/>
</calcChain>
</file>

<file path=xl/comments1.xml><?xml version="1.0" encoding="utf-8"?>
<comments xmlns="http://schemas.openxmlformats.org/spreadsheetml/2006/main">
  <authors>
    <author>Florida Department of Education</author>
  </authors>
  <commentList>
    <comment ref="C5" authorId="0" shapeId="0">
      <text>
        <r>
          <rPr>
            <b/>
            <sz val="9"/>
            <color indexed="81"/>
            <rFont val="Tahoma"/>
            <family val="2"/>
          </rPr>
          <t xml:space="preserve">Source:   J:\Finance\Reports &amp; Surveys\Cost Analysis\Cost Analysis - 2014-15\Cost Analysis Consolidations\2014-15 Consolidated CA-2 Detail SRF 011116.xlsx
</t>
        </r>
      </text>
    </comment>
  </commentList>
</comments>
</file>

<file path=xl/sharedStrings.xml><?xml version="1.0" encoding="utf-8"?>
<sst xmlns="http://schemas.openxmlformats.org/spreadsheetml/2006/main" count="3316" uniqueCount="180">
  <si>
    <t>REPORT OF ACTUAL SERVICES AND EXPENDITURES FOR STUDENTS WITH DISABILITIES</t>
  </si>
  <si>
    <t>A.</t>
  </si>
  <si>
    <t>B.</t>
  </si>
  <si>
    <t>C.</t>
  </si>
  <si>
    <t>D.</t>
  </si>
  <si>
    <t>E.</t>
  </si>
  <si>
    <t>NOTE:  THE TOTAL ACTUAL FUND 1 EXPENDITURES MUST AGREE WITH THE AMOUNT REPORTED ON THE ANNUAL COST ANALYSIS REPORT (CA-2)</t>
  </si>
  <si>
    <t>FUNCTION</t>
  </si>
  <si>
    <t>DISABILITY SERVICES PERSONNEL</t>
  </si>
  <si>
    <t xml:space="preserve">   Director/Coordinator</t>
  </si>
  <si>
    <t xml:space="preserve">   Counselor/Specialist</t>
  </si>
  <si>
    <t xml:space="preserve">   Support Personnel (at all sites)</t>
  </si>
  <si>
    <t xml:space="preserve">   Disability-Related Professional Development</t>
  </si>
  <si>
    <t>SUBTOTAL (DISABILITY SERVICES PERSONNEL)</t>
  </si>
  <si>
    <t>LEARNING DISABILITY RESOURCE SPECIALIST / PSYCHOLOGISTS</t>
  </si>
  <si>
    <t xml:space="preserve">   Testing and Diagnostic Services</t>
  </si>
  <si>
    <t>SUBTOTAL (LEARNING DISABILITY RESOURCE SPECIALIST / PSYCHOLOGISTS)</t>
  </si>
  <si>
    <t>SUBTOTAL (DIRECT STUDENT SERVICES)</t>
  </si>
  <si>
    <t>PRODUCTS AND DEVICES</t>
  </si>
  <si>
    <t xml:space="preserve">   Adaptive Equipment and Devices</t>
  </si>
  <si>
    <t xml:space="preserve">   Computers</t>
  </si>
  <si>
    <t xml:space="preserve">   Adaptive Furniture</t>
  </si>
  <si>
    <t xml:space="preserve">   Technology Maintenance and Supplies</t>
  </si>
  <si>
    <t xml:space="preserve">   Software</t>
  </si>
  <si>
    <t xml:space="preserve">   Copier Rentals</t>
  </si>
  <si>
    <t>SUBTOTAL (PRODUCTS AND DEVICES)</t>
  </si>
  <si>
    <t>Other</t>
  </si>
  <si>
    <t xml:space="preserve">   Subscriptions</t>
  </si>
  <si>
    <t xml:space="preserve">   Memberships</t>
  </si>
  <si>
    <t xml:space="preserve">   Maintenance/Repair of Equipment</t>
  </si>
  <si>
    <t xml:space="preserve">   Supplies</t>
  </si>
  <si>
    <t xml:space="preserve">   Telephone</t>
  </si>
  <si>
    <t xml:space="preserve">   Travel</t>
  </si>
  <si>
    <t xml:space="preserve">   Equipment</t>
  </si>
  <si>
    <t xml:space="preserve">   Printing/Duplicating and Postage</t>
  </si>
  <si>
    <t>GRAND TOTAL</t>
  </si>
  <si>
    <t>TOTAL</t>
  </si>
  <si>
    <t>SUBTOTAL (OTHER)</t>
  </si>
  <si>
    <t>DIRECT STUDENT SERVICES (INTERPRETERS, NOTE TAKERS, READERS, ETC.)</t>
  </si>
  <si>
    <t>THE FLORIDA COLLEGE SYSTEM</t>
  </si>
  <si>
    <t xml:space="preserve">   Alternative Textbooks</t>
  </si>
  <si>
    <t>COLLEGE NAME</t>
  </si>
  <si>
    <t>BROWARD COLLEGE</t>
  </si>
  <si>
    <t>COLLEGE OF CENTRAL FLORIDA</t>
  </si>
  <si>
    <t>CHIPOLA COLLEGE</t>
  </si>
  <si>
    <t>DAYTONA STATE COLLEGE</t>
  </si>
  <si>
    <t>EDISON STATE COLLEGE</t>
  </si>
  <si>
    <t>FLORIDA STATE COLLEGE AT JACKSONVILLE</t>
  </si>
  <si>
    <t>FLORIDA KEYS COMMUNITY COLLEGE</t>
  </si>
  <si>
    <t>GULF COAST STATE COLLEGE</t>
  </si>
  <si>
    <t>HILLSBOROUGH COMMUNITY COLLEGE</t>
  </si>
  <si>
    <t>INDIAN RIVER STATE COLLEGE</t>
  </si>
  <si>
    <t>FLORIDA GATEWAY COLLEGE</t>
  </si>
  <si>
    <t>STATE COLLEGE OF FLORIDA, MANATEE-SARASOTA</t>
  </si>
  <si>
    <t>MIAMI DADE COLLEGE</t>
  </si>
  <si>
    <t>NORTH FLORIDA COMMUNITY COLLEGE</t>
  </si>
  <si>
    <t>NORTHWEST FLORIDA STATE COLLEGE</t>
  </si>
  <si>
    <t>PALM BEACH STATE COLLEGE</t>
  </si>
  <si>
    <t>PASCO-HERNANDO COMMUNITY COLLEGE</t>
  </si>
  <si>
    <t>PENSACOLA STATE COLLEGE</t>
  </si>
  <si>
    <t>POLK STATE COLLEGE</t>
  </si>
  <si>
    <t>ST. JOHNS RIVER STATE COLLEGE</t>
  </si>
  <si>
    <t>ST. PETERSBURG COLLEGE</t>
  </si>
  <si>
    <t>SANTA FE COLLEGE</t>
  </si>
  <si>
    <t>SEMINOLE STATE COLLEGE OF FLORIDA</t>
  </si>
  <si>
    <t>TALLAHASSEE COMMUNITY COLLEGE</t>
  </si>
  <si>
    <t>VALENCIA COLLEGE</t>
  </si>
  <si>
    <t>EASTERN FLORIDA STATE COLLEGE</t>
  </si>
  <si>
    <t>LAKE-SUMTER STATE COLLEGE</t>
  </si>
  <si>
    <t>SOUTH FLORIDA STATE COLLEGE</t>
  </si>
  <si>
    <t>UNDER THE INFORMATION STRUCTURE CATEGORY 5.8100 "SVCS. STUDENTS W/ DISABILITIES.</t>
  </si>
  <si>
    <t>ACTUAL FUND 1 EXPENDITURES</t>
  </si>
  <si>
    <t>Broward</t>
  </si>
  <si>
    <t>Chipola</t>
  </si>
  <si>
    <t>Daytona</t>
  </si>
  <si>
    <t>Florida Gateway College</t>
  </si>
  <si>
    <t>Florida Keys</t>
  </si>
  <si>
    <t>Gulf Coast</t>
  </si>
  <si>
    <t xml:space="preserve">Hillsborough </t>
  </si>
  <si>
    <t>Indian River</t>
  </si>
  <si>
    <t>Lake-Sumter</t>
  </si>
  <si>
    <t>Miami Dade</t>
  </si>
  <si>
    <t>North Florida</t>
  </si>
  <si>
    <t>Northwest Florida</t>
  </si>
  <si>
    <t>Palm Beach</t>
  </si>
  <si>
    <t>Pasco-Hernando</t>
  </si>
  <si>
    <t>Pensacola</t>
  </si>
  <si>
    <t>Polk</t>
  </si>
  <si>
    <t>Saint Johns River</t>
  </si>
  <si>
    <t>Saint Pete</t>
  </si>
  <si>
    <t>Santa Fe</t>
  </si>
  <si>
    <t>Seminole</t>
  </si>
  <si>
    <t>South Florida</t>
  </si>
  <si>
    <t>Tallahassee</t>
  </si>
  <si>
    <t>Valencia</t>
  </si>
  <si>
    <t>ACTUAL FUND 2 EXPENDITURES</t>
  </si>
  <si>
    <t>DIRECT STUDENT SERVICES (INTERPRETERS, NOTETAKERS, READERS, ETC.)</t>
  </si>
  <si>
    <t>OTHER</t>
  </si>
  <si>
    <t>ACTUAL FUND 7 EXPENDITURES</t>
  </si>
  <si>
    <t>TOTAL OF ALL FUND EXPENDITURES</t>
  </si>
  <si>
    <t>SYSTEM SUMMARY</t>
  </si>
  <si>
    <t>Central Florida</t>
  </si>
  <si>
    <t>ACTUAL ALL OTHER FUNDS (ATTACH EXPLANATON)</t>
  </si>
  <si>
    <t>Difference</t>
  </si>
  <si>
    <t>CA-2 - 5.8100 Services  Students w Disabilities Total Cost</t>
  </si>
  <si>
    <t>COLLEGE</t>
  </si>
  <si>
    <t>The Florida College System</t>
  </si>
  <si>
    <t>Palm Beach State College</t>
  </si>
  <si>
    <t>Annual Student Disabilities Report
Actual Fund 1 Expenditures</t>
  </si>
  <si>
    <t>Comparison of the Student with Disabilities Report to the Annual Cost Analysis (CA-2)</t>
  </si>
  <si>
    <t>Eastern Florida</t>
  </si>
  <si>
    <t>ACTUAL FUND 1 EXPENDITURES (SUMMARY)</t>
  </si>
  <si>
    <t>ACTUAL FUND 7 EXPENDITURES (SUMMARY)</t>
  </si>
  <si>
    <t>ACTUAL OTHER FUNDS (SUMMARY)</t>
  </si>
  <si>
    <t>FOR THE PERIOD OF JULY 1, 2014 - JUNE 30, 2015</t>
  </si>
  <si>
    <t>COLLEGE NAME:</t>
  </si>
  <si>
    <t>ACTUAL ALL OTHER FUNDS (ATTACH AN EXPLANATION OF AMOUNT(S) REPORTED)</t>
  </si>
  <si>
    <t>Complete and return the report electronically to collegereporting@fldoe.org, no later than October 21, 2015.</t>
  </si>
  <si>
    <t>PLEASE SELECT COLLEGE NAME FROM THE DROP BOX</t>
  </si>
  <si>
    <t>FLORIDA SOUTHWESTERN STATE COLLEGE</t>
  </si>
  <si>
    <t>PASCO-HERNANDO STATE COLLEGE</t>
  </si>
  <si>
    <t>FY 2014-15</t>
  </si>
  <si>
    <t>Broward College</t>
  </si>
  <si>
    <t>FOR THE PERIOD OF JULY 1, 2014- JUNE 30, 2015</t>
  </si>
  <si>
    <t xml:space="preserve">   Director/Coordinator           </t>
  </si>
  <si>
    <t xml:space="preserve">   Counselor/Specialist               </t>
  </si>
  <si>
    <t xml:space="preserve">   Support Personnel (at all sites)   </t>
  </si>
  <si>
    <t xml:space="preserve">   Disability-Related Professional Development  </t>
  </si>
  <si>
    <t xml:space="preserve">   Testing and Diagnostic Services     </t>
  </si>
  <si>
    <t xml:space="preserve">DIRECT STUDENT SERVICES (INTERPRETERS, NOTE TAKERS, READERS, ETC.)  </t>
  </si>
  <si>
    <t xml:space="preserve">   Adaptive Equipment and Devices   </t>
  </si>
  <si>
    <t xml:space="preserve">   Computers   </t>
  </si>
  <si>
    <t xml:space="preserve">   Adaptive Furniture    </t>
  </si>
  <si>
    <t xml:space="preserve">   Technology Maintenance and Supplies </t>
  </si>
  <si>
    <t xml:space="preserve">   Software       </t>
  </si>
  <si>
    <t xml:space="preserve">SUBTOTAL (PRODUCTS AND DEVICES)   </t>
  </si>
  <si>
    <t xml:space="preserve">   Maintenance/Repair of Equipment   </t>
  </si>
  <si>
    <t xml:space="preserve">   Supplies   </t>
  </si>
  <si>
    <t xml:space="preserve">   Telephone          </t>
  </si>
  <si>
    <t xml:space="preserve">   Travel     </t>
  </si>
  <si>
    <t xml:space="preserve">   Printing/Duplicating and Postage   </t>
  </si>
  <si>
    <t xml:space="preserve">SUBTOTAL (OTHER)   </t>
  </si>
  <si>
    <t>SCF, Manatee-Sarasota</t>
  </si>
  <si>
    <t>Eastern Florida State College</t>
  </si>
  <si>
    <t>College of Central Florida</t>
  </si>
  <si>
    <t>Chipola College</t>
  </si>
  <si>
    <t>Daytona State College</t>
  </si>
  <si>
    <t>Florida SouthWestern State College</t>
  </si>
  <si>
    <t>Florida State College at Jacksonville</t>
  </si>
  <si>
    <t>Florida Keys Community College</t>
  </si>
  <si>
    <t>Gulf Coast State College</t>
  </si>
  <si>
    <t>Hillsborough Community College</t>
  </si>
  <si>
    <t>Indian River State College</t>
  </si>
  <si>
    <t>Lake-Sumter State College</t>
  </si>
  <si>
    <t>State College of Florida, Manatee-Sarasota</t>
  </si>
  <si>
    <t>Miami Dade College</t>
  </si>
  <si>
    <t>North Florida Community College</t>
  </si>
  <si>
    <t>Northwest Florida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</si>
  <si>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</si>
  <si>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</si>
  <si>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</si>
  <si>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</si>
  <si>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</si>
  <si>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</si>
  <si>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</si>
  <si>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</si>
  <si>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</si>
  <si>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</si>
  <si>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 xml:space="preserve">Source:  2014-15 Student with Disabilities Report and 2014-15 Annual Cost Analysis Report (CA-2), Information Classification Structure (ICS) 5.8100, Svcs. Students w/ Disabilties. </t>
  </si>
  <si>
    <t>UNDER THE INFORMATION CLASSIFICATION STRUCTURE 5.8100 "SVCS. STUDENTS W/ DISABILITIES."</t>
  </si>
  <si>
    <t xml:space="preserve">   Adaptive Equipment and Devices *</t>
  </si>
  <si>
    <t>* The department loans out equipment to the students and they didn’t return the equipment and were charged for the replacement. Normally we order replacements within the same year and the net is always a debit. New equipment was purchased in FY2016.</t>
  </si>
  <si>
    <t>UNDER THE INFORMATION STRUCTURE CATEGORY 5.8100 "SVCS. STUDENTS W/ DISABILITIES."</t>
  </si>
  <si>
    <t>Revised 11.12.15</t>
  </si>
  <si>
    <t>UNDER THE INFORMATION CLASSIFICATION STRUCTURE CATEGORY 5.8100 "SVCS. STUDENTS W/ DISABILITIES."</t>
  </si>
  <si>
    <t>FSC at Jacksonville</t>
  </si>
  <si>
    <t>Florida SouthWestern</t>
  </si>
  <si>
    <t>File Location:   J:\Finance\Reports &amp; Surveys\Cost Analysis\Cost Analysis - 2014-15\Cost Analysis Consolidations\2014-15 Consolidated CA-2 Detail SRF 011116.xlsx</t>
  </si>
  <si>
    <t>Note:   Difference due to rounding.</t>
  </si>
  <si>
    <t>ACTUAL FUND 2 EXPENDITURES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</si>
</sst>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409]#,##0"/>
    <numFmt numFmtId="165" formatCode="&quot;$&quot;#,##0.00"/>
    <numFmt numFmtId="166" formatCode="_(* #,##0_);_(* \(#,##0\);_(* &quot;-&quot;??_);_(@_)"/>
    <numFmt numFmtId="167" formatCode="[$-409]General"/>
    <numFmt numFmtId="168" formatCode="[$$-409]#,##0.00;[Red]&quot;-&quot;[$$-409]#,##0.00"/>
    <numFmt numFmtId="169" formatCode="&quot;$&quot;#,##0"/>
    <numFmt numFmtId="170" formatCode="[$$-409]#,##0.00"/>
  </numFmts>
  <fonts count="75">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8"/>
      <color indexed="8"/>
      <name val="Arial"/>
      <family val="2"/>
    </font>
    <font>
      <b/>
      <sz val="16"/>
      <color indexed="8"/>
      <name val="Arial"/>
      <family val="2"/>
    </font>
    <font>
      <b/>
      <sz val="12"/>
      <color indexed="8"/>
      <name val="Arial"/>
      <family val="2"/>
    </font>
    <font>
      <sz val="12"/>
      <color indexed="8"/>
      <name val="Arial"/>
      <family val="2"/>
    </font>
    <font>
      <sz val="16"/>
      <color indexed="8"/>
      <name val="Arial"/>
      <family val="2"/>
    </font>
    <font>
      <sz val="14"/>
      <color indexed="8"/>
      <name val="Arial"/>
      <family val="2"/>
    </font>
    <font>
      <b/>
      <sz val="14"/>
      <color indexed="8"/>
      <name val="Arial"/>
      <family val="2"/>
    </font>
    <font>
      <sz val="16"/>
      <name val="Arial"/>
      <family val="2"/>
    </font>
    <font>
      <b/>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u/>
      <sz val="10"/>
      <name val="Arial"/>
      <family val="2"/>
    </font>
    <font>
      <i/>
      <sz val="10"/>
      <name val="Arial"/>
      <family val="2"/>
    </font>
    <font>
      <b/>
      <sz val="18"/>
      <color indexed="56"/>
      <name val="Cambria"/>
      <family val="2"/>
    </font>
    <font>
      <b/>
      <sz val="11"/>
      <color indexed="8"/>
      <name val="Calibri"/>
      <family val="2"/>
    </font>
    <font>
      <sz val="11"/>
      <color indexed="10"/>
      <name val="Calibri"/>
      <family val="2"/>
    </font>
    <font>
      <sz val="12"/>
      <name val="Verdana"/>
      <family val="2"/>
    </font>
    <font>
      <sz val="12"/>
      <name val="Arial"/>
      <family val="2"/>
    </font>
    <font>
      <b/>
      <sz val="16"/>
      <color indexed="10"/>
      <name val="Comic Sans MS"/>
      <family val="4"/>
    </font>
    <font>
      <sz val="18"/>
      <color indexed="8"/>
      <name val="Arial"/>
      <family val="2"/>
    </font>
    <font>
      <u/>
      <sz val="10"/>
      <color indexed="12"/>
      <name val="Arial"/>
      <family val="2"/>
    </font>
    <font>
      <sz val="12"/>
      <color rgb="FF000000"/>
      <name val="Arial"/>
      <family val="2"/>
    </font>
    <font>
      <b/>
      <sz val="12"/>
      <color rgb="FFFF0000"/>
      <name val="Arial"/>
      <family val="2"/>
    </font>
    <font>
      <sz val="12"/>
      <color theme="1"/>
      <name val="Arial"/>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Arial"/>
      <family val="2"/>
    </font>
    <font>
      <sz val="12"/>
      <color rgb="FF000000"/>
      <name val="Arial1"/>
    </font>
    <font>
      <b/>
      <i/>
      <sz val="16"/>
      <color rgb="FF000000"/>
      <name val="Arial"/>
      <family val="2"/>
    </font>
    <font>
      <b/>
      <i/>
      <u/>
      <sz val="11"/>
      <color rgb="FF000000"/>
      <name val="Arial"/>
      <family val="2"/>
    </font>
    <font>
      <sz val="18"/>
      <name val="Arial"/>
      <family val="2"/>
    </font>
    <font>
      <b/>
      <sz val="16"/>
      <name val="Arial"/>
      <family val="2"/>
    </font>
    <font>
      <b/>
      <i/>
      <sz val="16"/>
      <color rgb="FFFF0000"/>
      <name val="Arial"/>
      <family val="2"/>
    </font>
    <font>
      <b/>
      <u/>
      <sz val="16"/>
      <name val="Arial"/>
      <family val="2"/>
    </font>
    <font>
      <b/>
      <sz val="16"/>
      <color rgb="FFFF0000"/>
      <name val="Arial"/>
      <family val="2"/>
    </font>
    <font>
      <b/>
      <i/>
      <sz val="16"/>
      <name val="Arial"/>
      <family val="2"/>
    </font>
    <font>
      <sz val="11"/>
      <name val="Calibri"/>
      <family val="2"/>
    </font>
    <font>
      <sz val="16"/>
      <color theme="1"/>
      <name val="Arial"/>
      <family val="2"/>
    </font>
  </fonts>
  <fills count="72">
    <fill>
      <patternFill patternType="none"/>
    </fill>
    <fill>
      <patternFill patternType="gray125"/>
    </fill>
    <fill>
      <patternFill patternType="solid">
        <fgColor indexed="9"/>
        <bgColor indexed="64"/>
      </patternFill>
    </fill>
    <fill>
      <patternFill patternType="solid">
        <fgColor indexed="9"/>
      </patternFill>
    </fill>
    <fill>
      <patternFill patternType="solid">
        <fgColor indexed="9"/>
        <bgColor indexed="9"/>
      </patternFill>
    </fill>
    <fill>
      <patternFill patternType="solid">
        <fgColor indexed="22"/>
        <bgColor indexed="8"/>
      </patternFill>
    </fill>
    <fill>
      <patternFill patternType="solid">
        <fgColor indexed="22"/>
        <bgColor indexed="9"/>
      </patternFill>
    </fill>
    <fill>
      <patternFill patternType="solid">
        <fgColor indexed="22"/>
        <bgColor indexed="64"/>
      </patternFill>
    </fill>
    <fill>
      <patternFill patternType="solid">
        <fgColor indexed="22"/>
        <bgColor indexed="22"/>
      </patternFill>
    </fill>
    <fill>
      <patternFill patternType="solid">
        <fgColor indexed="17"/>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Gray">
        <fgColor indexed="22"/>
        <bgColor indexed="9"/>
      </patternFill>
    </fill>
    <fill>
      <patternFill patternType="lightGray">
        <fgColor indexed="9"/>
        <bgColor indexed="9"/>
      </patternFill>
    </fill>
    <fill>
      <patternFill patternType="mediumGray">
        <fgColor indexed="9"/>
        <bgColor indexed="44"/>
      </patternFill>
    </fill>
    <fill>
      <patternFill patternType="darkGray">
        <fgColor indexed="9"/>
        <bgColor indexed="29"/>
      </patternFill>
    </fill>
    <fill>
      <patternFill patternType="lightGray">
        <fgColor indexed="43"/>
        <bgColor indexed="9"/>
      </patternFill>
    </fill>
    <fill>
      <patternFill patternType="solid">
        <fgColor theme="0"/>
        <bgColor indexed="64"/>
      </patternFill>
    </fill>
    <fill>
      <patternFill patternType="solid">
        <fgColor indexed="1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79998168889431442"/>
        <bgColor indexed="64"/>
      </patternFill>
    </fill>
  </fills>
  <borders count="65">
    <border>
      <left/>
      <right/>
      <top/>
      <bottom/>
      <diagonal/>
    </border>
    <border>
      <left style="medium">
        <color indexed="8"/>
      </left>
      <right/>
      <top style="medium">
        <color indexed="8"/>
      </top>
      <bottom/>
      <diagonal/>
    </border>
    <border>
      <left style="medium">
        <color indexed="8"/>
      </left>
      <right/>
      <top/>
      <bottom/>
      <diagonal/>
    </border>
    <border>
      <left style="medium">
        <color indexed="8"/>
      </left>
      <right/>
      <top style="thin">
        <color indexed="8"/>
      </top>
      <bottom/>
      <diagonal/>
    </border>
    <border>
      <left/>
      <right/>
      <top style="medium">
        <color indexed="8"/>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medium">
        <color indexed="8"/>
      </left>
      <right style="medium">
        <color indexed="8"/>
      </right>
      <top/>
      <bottom style="thin">
        <color indexed="8"/>
      </bottom>
      <diagonal/>
    </border>
    <border>
      <left style="medium">
        <color indexed="64"/>
      </left>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top style="medium">
        <color indexed="8"/>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style="medium">
        <color indexed="8"/>
      </top>
      <bottom style="medium">
        <color indexed="64"/>
      </bottom>
      <diagonal/>
    </border>
    <border>
      <left style="medium">
        <color indexed="64"/>
      </left>
      <right/>
      <top/>
      <bottom/>
      <diagonal/>
    </border>
    <border>
      <left style="medium">
        <color indexed="8"/>
      </left>
      <right style="medium">
        <color indexed="64"/>
      </right>
      <top/>
      <bottom style="thin">
        <color indexed="8"/>
      </bottom>
      <diagonal/>
    </border>
    <border>
      <left style="medium">
        <color indexed="64"/>
      </left>
      <right/>
      <top style="thin">
        <color indexed="8"/>
      </top>
      <bottom/>
      <diagonal/>
    </border>
    <border>
      <left style="medium">
        <color indexed="8"/>
      </left>
      <right style="medium">
        <color indexed="64"/>
      </right>
      <top style="thin">
        <color indexed="8"/>
      </top>
      <bottom/>
      <diagonal/>
    </border>
    <border>
      <left style="medium">
        <color indexed="8"/>
      </left>
      <right style="medium">
        <color indexed="64"/>
      </right>
      <top style="medium">
        <color indexed="8"/>
      </top>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style="thin">
        <color indexed="8"/>
      </top>
      <bottom style="medium">
        <color indexed="64"/>
      </bottom>
      <diagonal/>
    </border>
    <border>
      <left/>
      <right/>
      <top style="thin">
        <color indexed="8"/>
      </top>
      <bottom style="medium">
        <color indexed="64"/>
      </bottom>
      <diagonal/>
    </border>
    <border>
      <left style="medium">
        <color indexed="64"/>
      </left>
      <right/>
      <top style="medium">
        <color indexed="64"/>
      </top>
      <bottom style="medium">
        <color indexed="8"/>
      </bottom>
      <diagonal/>
    </border>
    <border>
      <left style="medium">
        <color indexed="8"/>
      </left>
      <right style="medium">
        <color indexed="64"/>
      </right>
      <top/>
      <bottom/>
      <diagonal/>
    </border>
    <border>
      <left style="medium">
        <color indexed="8"/>
      </left>
      <right style="medium">
        <color indexed="8"/>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s>
  <cellStyleXfs count="192">
    <xf numFmtId="0" fontId="0" fillId="0" borderId="0"/>
    <xf numFmtId="43" fontId="7" fillId="0" borderId="0" applyFont="0" applyFill="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9" fillId="20"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7" borderId="0" applyNumberFormat="0" applyBorder="0" applyAlignment="0" applyProtection="0"/>
    <xf numFmtId="0" fontId="20" fillId="11" borderId="0" applyNumberFormat="0" applyBorder="0" applyAlignment="0" applyProtection="0"/>
    <xf numFmtId="0" fontId="21" fillId="28" borderId="6" applyNumberFormat="0" applyAlignment="0" applyProtection="0"/>
    <xf numFmtId="0" fontId="22" fillId="29" borderId="7" applyNumberFormat="0" applyAlignment="0" applyProtection="0"/>
    <xf numFmtId="43" fontId="6"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23" fillId="0" borderId="0" applyNumberFormat="0" applyFill="0" applyBorder="0" applyAlignment="0" applyProtection="0"/>
    <xf numFmtId="0" fontId="24" fillId="12"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5" borderId="6" applyNumberFormat="0" applyAlignment="0" applyProtection="0"/>
    <xf numFmtId="0" fontId="29" fillId="0" borderId="11" applyNumberFormat="0" applyFill="0" applyAlignment="0" applyProtection="0"/>
    <xf numFmtId="0" fontId="30" fillId="30" borderId="0" applyNumberFormat="0" applyBorder="0" applyAlignment="0" applyProtection="0"/>
    <xf numFmtId="0" fontId="7" fillId="0" borderId="0"/>
    <xf numFmtId="0" fontId="6" fillId="0" borderId="0"/>
    <xf numFmtId="0" fontId="17" fillId="0" borderId="0"/>
    <xf numFmtId="0" fontId="17" fillId="0" borderId="0"/>
    <xf numFmtId="0" fontId="17" fillId="0" borderId="0"/>
    <xf numFmtId="0" fontId="7" fillId="0" borderId="0"/>
    <xf numFmtId="0" fontId="7" fillId="31" borderId="12" applyNumberFormat="0" applyFont="0" applyAlignment="0" applyProtection="0"/>
    <xf numFmtId="0" fontId="7" fillId="31" borderId="12" applyNumberFormat="0" applyFont="0" applyAlignment="0" applyProtection="0"/>
    <xf numFmtId="0" fontId="31" fillId="28" borderId="13" applyNumberFormat="0" applyAlignment="0" applyProtection="0"/>
    <xf numFmtId="9" fontId="17"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40" fontId="17" fillId="32" borderId="14"/>
    <xf numFmtId="40" fontId="17" fillId="33" borderId="14"/>
    <xf numFmtId="49" fontId="32" fillId="34" borderId="15">
      <alignment horizontal="center"/>
    </xf>
    <xf numFmtId="49" fontId="32" fillId="34" borderId="15">
      <alignment horizontal="center"/>
    </xf>
    <xf numFmtId="49" fontId="17" fillId="34" borderId="15">
      <alignment horizontal="center"/>
    </xf>
    <xf numFmtId="49" fontId="17" fillId="34" borderId="15">
      <alignment horizontal="center"/>
    </xf>
    <xf numFmtId="49" fontId="33" fillId="0" borderId="0"/>
    <xf numFmtId="49" fontId="33" fillId="0" borderId="0"/>
    <xf numFmtId="0" fontId="17" fillId="35" borderId="16"/>
    <xf numFmtId="0" fontId="17" fillId="35" borderId="16"/>
    <xf numFmtId="40" fontId="17" fillId="32" borderId="16"/>
    <xf numFmtId="40" fontId="17" fillId="32" borderId="16"/>
    <xf numFmtId="40" fontId="17" fillId="33" borderId="16"/>
    <xf numFmtId="40" fontId="17" fillId="33" borderId="16"/>
    <xf numFmtId="49" fontId="32" fillId="34" borderId="15">
      <alignment vertical="center"/>
    </xf>
    <xf numFmtId="49" fontId="32" fillId="34" borderId="15">
      <alignment vertical="center"/>
    </xf>
    <xf numFmtId="49" fontId="17" fillId="34" borderId="15">
      <alignment vertical="center"/>
    </xf>
    <xf numFmtId="49" fontId="17" fillId="34" borderId="15">
      <alignment vertical="center"/>
    </xf>
    <xf numFmtId="49" fontId="17" fillId="0" borderId="0">
      <alignment horizontal="right"/>
    </xf>
    <xf numFmtId="49" fontId="17" fillId="0" borderId="0">
      <alignment horizontal="right"/>
    </xf>
    <xf numFmtId="40" fontId="17" fillId="36" borderId="16"/>
    <xf numFmtId="40" fontId="17" fillId="36" borderId="16"/>
    <xf numFmtId="0" fontId="34" fillId="0" borderId="0" applyNumberFormat="0" applyFill="0" applyBorder="0" applyAlignment="0" applyProtection="0"/>
    <xf numFmtId="0" fontId="35" fillId="0" borderId="17" applyNumberFormat="0" applyFill="0" applyAlignment="0" applyProtection="0"/>
    <xf numFmtId="0" fontId="36" fillId="0" borderId="0" applyNumberFormat="0" applyFill="0" applyBorder="0" applyAlignment="0" applyProtection="0"/>
    <xf numFmtId="43" fontId="3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17" fillId="0" borderId="0" applyFont="0" applyFill="0" applyBorder="0" applyAlignment="0" applyProtection="0"/>
    <xf numFmtId="44" fontId="17" fillId="0" borderId="0" applyFont="0" applyFill="0" applyBorder="0" applyAlignment="0" applyProtection="0"/>
    <xf numFmtId="0" fontId="41" fillId="0" borderId="0" applyNumberFormat="0" applyFill="0" applyBorder="0" applyAlignment="0" applyProtection="0">
      <alignment vertical="top"/>
      <protection locked="0"/>
    </xf>
    <xf numFmtId="0" fontId="18" fillId="0" borderId="0"/>
    <xf numFmtId="0" fontId="7" fillId="0" borderId="0"/>
    <xf numFmtId="0" fontId="7" fillId="0" borderId="0"/>
    <xf numFmtId="0" fontId="17" fillId="0" borderId="0"/>
    <xf numFmtId="0" fontId="42" fillId="0" borderId="0"/>
    <xf numFmtId="0" fontId="17" fillId="0" borderId="0"/>
    <xf numFmtId="0" fontId="5" fillId="0" borderId="0"/>
    <xf numFmtId="0" fontId="17" fillId="0" borderId="0" applyNumberFormat="0" applyFont="0" applyFill="0" applyBorder="0" applyAlignment="0" applyProtection="0">
      <alignment vertical="top"/>
    </xf>
    <xf numFmtId="0" fontId="5" fillId="0" borderId="0"/>
    <xf numFmtId="0" fontId="5" fillId="0" borderId="0"/>
    <xf numFmtId="0" fontId="18" fillId="0" borderId="0"/>
    <xf numFmtId="0" fontId="18" fillId="0" borderId="0"/>
    <xf numFmtId="0" fontId="18" fillId="0" borderId="0"/>
    <xf numFmtId="0" fontId="4" fillId="0" borderId="0"/>
    <xf numFmtId="0" fontId="4" fillId="0" borderId="0"/>
    <xf numFmtId="0" fontId="4" fillId="0" borderId="0"/>
    <xf numFmtId="0" fontId="4" fillId="0" borderId="0"/>
    <xf numFmtId="0" fontId="46" fillId="0" borderId="0" applyNumberFormat="0" applyFill="0" applyBorder="0" applyAlignment="0" applyProtection="0"/>
    <xf numFmtId="0" fontId="47" fillId="0" borderId="30" applyNumberFormat="0" applyFill="0" applyAlignment="0" applyProtection="0"/>
    <xf numFmtId="0" fontId="48" fillId="0" borderId="31" applyNumberFormat="0" applyFill="0" applyAlignment="0" applyProtection="0"/>
    <xf numFmtId="0" fontId="49" fillId="0" borderId="32" applyNumberFormat="0" applyFill="0" applyAlignment="0" applyProtection="0"/>
    <xf numFmtId="0" fontId="49" fillId="0" borderId="0" applyNumberFormat="0" applyFill="0" applyBorder="0" applyAlignment="0" applyProtection="0"/>
    <xf numFmtId="0" fontId="50" fillId="39" borderId="0" applyNumberFormat="0" applyBorder="0" applyAlignment="0" applyProtection="0"/>
    <xf numFmtId="0" fontId="51" fillId="40" borderId="0" applyNumberFormat="0" applyBorder="0" applyAlignment="0" applyProtection="0"/>
    <xf numFmtId="0" fontId="52" fillId="41" borderId="0" applyNumberFormat="0" applyBorder="0" applyAlignment="0" applyProtection="0"/>
    <xf numFmtId="0" fontId="53" fillId="42" borderId="33" applyNumberFormat="0" applyAlignment="0" applyProtection="0"/>
    <xf numFmtId="0" fontId="54" fillId="43" borderId="34" applyNumberFormat="0" applyAlignment="0" applyProtection="0"/>
    <xf numFmtId="0" fontId="55" fillId="43" borderId="33" applyNumberFormat="0" applyAlignment="0" applyProtection="0"/>
    <xf numFmtId="0" fontId="56" fillId="0" borderId="35" applyNumberFormat="0" applyFill="0" applyAlignment="0" applyProtection="0"/>
    <xf numFmtId="0" fontId="57" fillId="44" borderId="36"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38" applyNumberFormat="0" applyFill="0" applyAlignment="0" applyProtection="0"/>
    <xf numFmtId="0" fontId="61"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61" fillId="49" borderId="0" applyNumberFormat="0" applyBorder="0" applyAlignment="0" applyProtection="0"/>
    <xf numFmtId="0" fontId="61"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61" fillId="53" borderId="0" applyNumberFormat="0" applyBorder="0" applyAlignment="0" applyProtection="0"/>
    <xf numFmtId="0" fontId="61"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61" fillId="57" borderId="0" applyNumberFormat="0" applyBorder="0" applyAlignment="0" applyProtection="0"/>
    <xf numFmtId="0" fontId="61" fillId="58"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61" fillId="61" borderId="0" applyNumberFormat="0" applyBorder="0" applyAlignment="0" applyProtection="0"/>
    <xf numFmtId="0" fontId="61" fillId="62"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61" fillId="65" borderId="0" applyNumberFormat="0" applyBorder="0" applyAlignment="0" applyProtection="0"/>
    <xf numFmtId="0" fontId="61" fillId="66" borderId="0" applyNumberFormat="0" applyBorder="0" applyAlignment="0" applyProtection="0"/>
    <xf numFmtId="0" fontId="3" fillId="67" borderId="0" applyNumberFormat="0" applyBorder="0" applyAlignment="0" applyProtection="0"/>
    <xf numFmtId="0" fontId="3" fillId="68" borderId="0" applyNumberFormat="0" applyBorder="0" applyAlignment="0" applyProtection="0"/>
    <xf numFmtId="0" fontId="61" fillId="69" borderId="0" applyNumberFormat="0" applyBorder="0" applyAlignment="0" applyProtection="0"/>
    <xf numFmtId="0" fontId="62" fillId="0" borderId="0"/>
    <xf numFmtId="0" fontId="3" fillId="45" borderId="37" applyNumberFormat="0" applyFont="0" applyAlignment="0" applyProtection="0"/>
    <xf numFmtId="0" fontId="63" fillId="0" borderId="0"/>
    <xf numFmtId="0" fontId="17" fillId="0" borderId="0" applyNumberFormat="0" applyFont="0" applyFill="0" applyBorder="0" applyAlignment="0" applyProtection="0">
      <alignment vertical="top"/>
    </xf>
    <xf numFmtId="0" fontId="7" fillId="0" borderId="0"/>
    <xf numFmtId="167" fontId="64" fillId="0" borderId="0" applyBorder="0" applyProtection="0"/>
    <xf numFmtId="0" fontId="65" fillId="0" borderId="0" applyNumberFormat="0" applyBorder="0" applyProtection="0">
      <alignment horizontal="center"/>
    </xf>
    <xf numFmtId="0" fontId="65" fillId="0" borderId="0" applyNumberFormat="0" applyBorder="0" applyProtection="0">
      <alignment horizontal="center" textRotation="90"/>
    </xf>
    <xf numFmtId="0" fontId="66" fillId="0" borderId="0" applyNumberFormat="0" applyBorder="0" applyProtection="0"/>
    <xf numFmtId="168" fontId="66" fillId="0" borderId="0" applyBorder="0" applyProtection="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7"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45" borderId="37" applyNumberFormat="0" applyFont="0" applyAlignment="0" applyProtection="0"/>
  </cellStyleXfs>
  <cellXfs count="1184">
    <xf numFmtId="0" fontId="0" fillId="0" borderId="0" xfId="0"/>
    <xf numFmtId="0" fontId="7" fillId="0" borderId="0" xfId="0" applyNumberFormat="1" applyFont="1" applyAlignment="1"/>
    <xf numFmtId="0" fontId="9" fillId="0" borderId="0" xfId="0" applyNumberFormat="1" applyFont="1" applyAlignment="1"/>
    <xf numFmtId="0" fontId="12" fillId="0" borderId="0" xfId="0" applyNumberFormat="1" applyFont="1" applyAlignment="1"/>
    <xf numFmtId="15" fontId="9" fillId="0" borderId="0" xfId="0" applyNumberFormat="1" applyFont="1" applyAlignment="1">
      <alignment horizontal="center"/>
    </xf>
    <xf numFmtId="0" fontId="7" fillId="0" borderId="0" xfId="0" applyFont="1"/>
    <xf numFmtId="0" fontId="7" fillId="0" borderId="0" xfId="0" applyFont="1" applyFill="1" applyBorder="1"/>
    <xf numFmtId="0" fontId="11" fillId="0" borderId="0" xfId="0" applyFont="1" applyFill="1" applyBorder="1" applyProtection="1"/>
    <xf numFmtId="165" fontId="7" fillId="0" borderId="0" xfId="0" applyNumberFormat="1" applyFont="1" applyAlignment="1"/>
    <xf numFmtId="0" fontId="37" fillId="0" borderId="0" xfId="0" applyFont="1"/>
    <xf numFmtId="0" fontId="7" fillId="0" borderId="0" xfId="84" applyBorder="1" applyAlignment="1"/>
    <xf numFmtId="3" fontId="39" fillId="2" borderId="0" xfId="84" applyNumberFormat="1" applyFont="1" applyFill="1" applyAlignment="1"/>
    <xf numFmtId="0" fontId="11" fillId="2" borderId="0" xfId="84" applyNumberFormat="1" applyFont="1" applyFill="1" applyAlignment="1">
      <alignment horizontal="left"/>
    </xf>
    <xf numFmtId="0" fontId="39" fillId="2" borderId="0" xfId="84" applyNumberFormat="1" applyFont="1" applyFill="1" applyAlignment="1"/>
    <xf numFmtId="0" fontId="13" fillId="0" borderId="19" xfId="85" applyNumberFormat="1" applyFont="1" applyFill="1" applyBorder="1" applyAlignment="1"/>
    <xf numFmtId="0" fontId="8" fillId="0" borderId="20" xfId="84" applyNumberFormat="1" applyFont="1" applyFill="1" applyBorder="1" applyAlignment="1">
      <alignment horizontal="center" wrapText="1"/>
    </xf>
    <xf numFmtId="0" fontId="8" fillId="0" borderId="20" xfId="84" applyNumberFormat="1" applyFont="1" applyFill="1" applyBorder="1" applyAlignment="1">
      <alignment horizontal="center"/>
    </xf>
    <xf numFmtId="0" fontId="8" fillId="0" borderId="21" xfId="84" applyNumberFormat="1" applyFont="1" applyFill="1" applyBorder="1" applyAlignment="1">
      <alignment horizontal="center"/>
    </xf>
    <xf numFmtId="0" fontId="10" fillId="0" borderId="0" xfId="84" applyNumberFormat="1" applyFont="1" applyFill="1" applyBorder="1" applyAlignment="1">
      <alignment horizontal="center"/>
    </xf>
    <xf numFmtId="0" fontId="11" fillId="0" borderId="0" xfId="84" applyNumberFormat="1" applyFont="1" applyFill="1" applyAlignment="1"/>
    <xf numFmtId="0" fontId="9" fillId="3" borderId="18" xfId="85" applyNumberFormat="1" applyFont="1" applyFill="1" applyBorder="1" applyAlignment="1">
      <alignment wrapText="1"/>
    </xf>
    <xf numFmtId="0" fontId="11" fillId="2" borderId="0" xfId="84" applyNumberFormat="1" applyFont="1" applyFill="1" applyBorder="1" applyAlignment="1"/>
    <xf numFmtId="3" fontId="11" fillId="2" borderId="0" xfId="84" applyNumberFormat="1" applyFont="1" applyFill="1" applyBorder="1" applyAlignment="1"/>
    <xf numFmtId="3" fontId="11" fillId="2" borderId="0" xfId="84" applyNumberFormat="1" applyFont="1" applyFill="1" applyAlignment="1"/>
    <xf numFmtId="0" fontId="9" fillId="5" borderId="3" xfId="85" applyNumberFormat="1" applyFont="1" applyFill="1" applyBorder="1" applyAlignment="1">
      <alignment wrapText="1"/>
    </xf>
    <xf numFmtId="10" fontId="40" fillId="2" borderId="0" xfId="84" applyNumberFormat="1" applyFont="1" applyFill="1" applyBorder="1" applyAlignment="1"/>
    <xf numFmtId="0" fontId="9" fillId="3" borderId="3" xfId="85" applyNumberFormat="1" applyFont="1" applyFill="1" applyBorder="1" applyAlignment="1">
      <alignment wrapText="1"/>
    </xf>
    <xf numFmtId="3" fontId="12" fillId="0" borderId="3" xfId="0" applyNumberFormat="1" applyFont="1" applyBorder="1" applyAlignment="1"/>
    <xf numFmtId="0" fontId="40" fillId="2" borderId="0" xfId="84" applyNumberFormat="1" applyFont="1" applyFill="1" applyBorder="1" applyAlignment="1"/>
    <xf numFmtId="0" fontId="12" fillId="0" borderId="3" xfId="85" applyNumberFormat="1" applyFont="1" applyFill="1" applyBorder="1" applyAlignment="1">
      <alignment wrapText="1"/>
    </xf>
    <xf numFmtId="4" fontId="11" fillId="2" borderId="0" xfId="84" applyNumberFormat="1" applyFont="1" applyFill="1" applyAlignment="1"/>
    <xf numFmtId="0" fontId="9" fillId="6" borderId="3" xfId="85" applyNumberFormat="1" applyFont="1" applyFill="1" applyBorder="1" applyAlignment="1">
      <alignment wrapText="1"/>
    </xf>
    <xf numFmtId="0" fontId="12" fillId="0" borderId="3" xfId="97" applyNumberFormat="1" applyFont="1" applyBorder="1" applyAlignment="1">
      <alignment wrapText="1"/>
    </xf>
    <xf numFmtId="0" fontId="12" fillId="0" borderId="3" xfId="97" applyNumberFormat="1" applyFont="1" applyFill="1" applyBorder="1" applyAlignment="1">
      <alignment wrapText="1"/>
    </xf>
    <xf numFmtId="0" fontId="8" fillId="3" borderId="3" xfId="85" applyNumberFormat="1" applyFont="1" applyFill="1" applyBorder="1" applyAlignment="1">
      <alignment wrapText="1"/>
    </xf>
    <xf numFmtId="0" fontId="12" fillId="0" borderId="3" xfId="85" applyNumberFormat="1" applyFont="1" applyBorder="1" applyAlignment="1">
      <alignment wrapText="1"/>
    </xf>
    <xf numFmtId="0" fontId="40" fillId="0" borderId="0" xfId="84" applyNumberFormat="1" applyFont="1" applyFill="1" applyBorder="1" applyAlignment="1"/>
    <xf numFmtId="0" fontId="12" fillId="0" borderId="3" xfId="85" applyNumberFormat="1" applyFont="1" applyBorder="1" applyAlignment="1"/>
    <xf numFmtId="0" fontId="15" fillId="0" borderId="3" xfId="85" applyNumberFormat="1" applyFont="1" applyBorder="1" applyAlignment="1"/>
    <xf numFmtId="0" fontId="12" fillId="3" borderId="3" xfId="85" applyNumberFormat="1" applyFont="1" applyFill="1" applyBorder="1" applyAlignment="1">
      <alignment wrapText="1"/>
    </xf>
    <xf numFmtId="10" fontId="40" fillId="0" borderId="0" xfId="84" applyNumberFormat="1" applyFont="1" applyFill="1" applyBorder="1" applyAlignment="1"/>
    <xf numFmtId="3" fontId="11" fillId="0" borderId="0" xfId="84" applyNumberFormat="1" applyFont="1" applyFill="1" applyAlignment="1"/>
    <xf numFmtId="0" fontId="9" fillId="9" borderId="3" xfId="85" applyNumberFormat="1" applyFont="1" applyFill="1" applyBorder="1" applyAlignment="1">
      <alignment wrapText="1"/>
    </xf>
    <xf numFmtId="0" fontId="11" fillId="0" borderId="0" xfId="84" applyNumberFormat="1" applyFont="1" applyFill="1" applyBorder="1" applyAlignment="1"/>
    <xf numFmtId="0" fontId="10" fillId="0" borderId="0" xfId="85" applyNumberFormat="1" applyFont="1" applyAlignment="1"/>
    <xf numFmtId="0" fontId="7" fillId="0" borderId="0" xfId="84" applyAlignment="1"/>
    <xf numFmtId="165" fontId="11" fillId="0" borderId="0" xfId="84" applyNumberFormat="1" applyFont="1" applyFill="1" applyAlignment="1"/>
    <xf numFmtId="164" fontId="11" fillId="0" borderId="0" xfId="84" applyNumberFormat="1" applyFont="1" applyFill="1" applyAlignment="1"/>
    <xf numFmtId="0" fontId="7" fillId="2" borderId="0" xfId="84" applyNumberFormat="1" applyFill="1"/>
    <xf numFmtId="0" fontId="10" fillId="2" borderId="0" xfId="84" quotePrefix="1" applyNumberFormat="1" applyFont="1" applyFill="1" applyBorder="1" applyAlignment="1">
      <alignment horizontal="center"/>
    </xf>
    <xf numFmtId="0" fontId="10" fillId="2" borderId="0" xfId="84" applyNumberFormat="1" applyFont="1" applyFill="1" applyBorder="1" applyAlignment="1">
      <alignment horizontal="center"/>
    </xf>
    <xf numFmtId="3" fontId="7" fillId="0" borderId="0" xfId="84" applyNumberFormat="1" applyFont="1" applyBorder="1" applyAlignment="1"/>
    <xf numFmtId="4" fontId="7" fillId="0" borderId="0" xfId="84" applyNumberFormat="1" applyFont="1" applyBorder="1" applyAlignment="1"/>
    <xf numFmtId="0" fontId="7" fillId="0" borderId="0" xfId="84" applyNumberFormat="1" applyFont="1" applyBorder="1" applyAlignment="1"/>
    <xf numFmtId="0" fontId="12" fillId="2" borderId="0" xfId="84" applyNumberFormat="1" applyFont="1" applyFill="1" applyAlignment="1"/>
    <xf numFmtId="0" fontId="9" fillId="4" borderId="1" xfId="84" applyNumberFormat="1" applyFont="1" applyFill="1" applyBorder="1" applyAlignment="1">
      <alignment wrapText="1"/>
    </xf>
    <xf numFmtId="4" fontId="9" fillId="4" borderId="24" xfId="84" applyNumberFormat="1" applyFont="1" applyFill="1" applyBorder="1" applyAlignment="1">
      <alignment wrapText="1"/>
    </xf>
    <xf numFmtId="4" fontId="9" fillId="4" borderId="25" xfId="84" applyNumberFormat="1" applyFont="1" applyFill="1" applyBorder="1" applyAlignment="1">
      <alignment wrapText="1"/>
    </xf>
    <xf numFmtId="4" fontId="9" fillId="4" borderId="1" xfId="84" applyNumberFormat="1" applyFont="1" applyFill="1" applyBorder="1" applyAlignment="1">
      <alignment wrapText="1"/>
    </xf>
    <xf numFmtId="0" fontId="11" fillId="2" borderId="2" xfId="84" applyNumberFormat="1" applyFont="1" applyFill="1" applyBorder="1" applyAlignment="1"/>
    <xf numFmtId="0" fontId="40" fillId="2" borderId="3" xfId="84" applyNumberFormat="1" applyFont="1" applyFill="1" applyBorder="1" applyAlignment="1">
      <alignment wrapText="1"/>
    </xf>
    <xf numFmtId="3" fontId="11" fillId="2" borderId="2" xfId="84" applyNumberFormat="1" applyFont="1" applyFill="1" applyBorder="1" applyAlignment="1"/>
    <xf numFmtId="0" fontId="9" fillId="5" borderId="3" xfId="84" applyNumberFormat="1" applyFont="1" applyFill="1" applyBorder="1" applyAlignment="1">
      <alignment wrapText="1"/>
    </xf>
    <xf numFmtId="0" fontId="9" fillId="4" borderId="3" xfId="84" applyNumberFormat="1" applyFont="1" applyFill="1" applyBorder="1" applyAlignment="1">
      <alignment wrapText="1"/>
    </xf>
    <xf numFmtId="0" fontId="40" fillId="4" borderId="3" xfId="84" applyNumberFormat="1" applyFont="1" applyFill="1" applyBorder="1" applyAlignment="1">
      <alignment wrapText="1"/>
    </xf>
    <xf numFmtId="0" fontId="9" fillId="6" borderId="3" xfId="84" applyNumberFormat="1" applyFont="1" applyFill="1" applyBorder="1" applyAlignment="1">
      <alignment wrapText="1"/>
    </xf>
    <xf numFmtId="0" fontId="40" fillId="2" borderId="3" xfId="84" applyNumberFormat="1" applyFont="1" applyFill="1" applyBorder="1" applyAlignment="1"/>
    <xf numFmtId="0" fontId="9" fillId="9" borderId="3" xfId="84" applyNumberFormat="1" applyFont="1" applyFill="1" applyBorder="1" applyAlignment="1">
      <alignment wrapText="1"/>
    </xf>
    <xf numFmtId="0" fontId="7" fillId="0" borderId="0" xfId="84" applyNumberFormat="1" applyFont="1" applyAlignment="1"/>
    <xf numFmtId="164" fontId="11" fillId="2" borderId="0" xfId="84" applyNumberFormat="1" applyFont="1" applyFill="1" applyAlignment="1"/>
    <xf numFmtId="0" fontId="7" fillId="0" borderId="0" xfId="84" applyBorder="1" applyAlignment="1">
      <alignment horizontal="left"/>
    </xf>
    <xf numFmtId="0" fontId="9" fillId="4" borderId="24" xfId="84" applyNumberFormat="1" applyFont="1" applyFill="1" applyBorder="1" applyAlignment="1">
      <alignment wrapText="1"/>
    </xf>
    <xf numFmtId="0" fontId="9" fillId="4" borderId="25" xfId="84" applyNumberFormat="1" applyFont="1" applyFill="1" applyBorder="1" applyAlignment="1">
      <alignment wrapText="1"/>
    </xf>
    <xf numFmtId="10" fontId="11" fillId="2" borderId="0" xfId="84" applyNumberFormat="1" applyFont="1" applyFill="1" applyAlignment="1"/>
    <xf numFmtId="3" fontId="9" fillId="4" borderId="18" xfId="84" applyNumberFormat="1" applyFont="1" applyFill="1" applyBorder="1" applyAlignment="1">
      <alignment wrapText="1"/>
    </xf>
    <xf numFmtId="3" fontId="9" fillId="4" borderId="22" xfId="84" applyNumberFormat="1" applyFont="1" applyFill="1" applyBorder="1" applyAlignment="1">
      <alignment wrapText="1"/>
    </xf>
    <xf numFmtId="3" fontId="12" fillId="7" borderId="3" xfId="0" applyNumberFormat="1" applyFont="1" applyFill="1" applyBorder="1" applyAlignment="1"/>
    <xf numFmtId="3" fontId="12" fillId="0" borderId="3" xfId="87" applyNumberFormat="1" applyFont="1" applyBorder="1" applyAlignment="1"/>
    <xf numFmtId="3" fontId="12" fillId="0" borderId="3" xfId="86" applyNumberFormat="1" applyFont="1" applyBorder="1" applyAlignment="1"/>
    <xf numFmtId="3" fontId="12" fillId="0" borderId="3" xfId="88" applyNumberFormat="1" applyFont="1" applyBorder="1" applyAlignment="1"/>
    <xf numFmtId="3" fontId="7" fillId="0" borderId="0" xfId="89" applyNumberFormat="1" applyFont="1" applyBorder="1" applyAlignment="1"/>
    <xf numFmtId="3" fontId="7" fillId="0" borderId="14" xfId="89" applyNumberFormat="1" applyFont="1" applyBorder="1" applyAlignment="1"/>
    <xf numFmtId="3" fontId="12" fillId="0" borderId="3" xfId="90" applyNumberFormat="1" applyFont="1" applyBorder="1" applyAlignment="1"/>
    <xf numFmtId="3" fontId="12" fillId="0" borderId="3" xfId="91" applyNumberFormat="1" applyFont="1" applyBorder="1" applyAlignment="1"/>
    <xf numFmtId="3" fontId="12" fillId="0" borderId="3" xfId="92" applyNumberFormat="1" applyFont="1" applyBorder="1" applyAlignment="1"/>
    <xf numFmtId="3" fontId="12" fillId="0" borderId="3" xfId="93" applyNumberFormat="1" applyFont="1" applyBorder="1" applyAlignment="1"/>
    <xf numFmtId="3" fontId="12" fillId="0" borderId="3" xfId="94" applyNumberFormat="1" applyFont="1" applyBorder="1" applyAlignment="1"/>
    <xf numFmtId="3" fontId="12" fillId="0" borderId="3" xfId="95" applyNumberFormat="1" applyFont="1" applyBorder="1" applyAlignment="1"/>
    <xf numFmtId="3" fontId="12" fillId="0" borderId="3" xfId="96" applyNumberFormat="1" applyFont="1" applyBorder="1" applyAlignment="1"/>
    <xf numFmtId="3" fontId="12" fillId="3" borderId="3" xfId="89" applyNumberFormat="1" applyFont="1" applyFill="1" applyBorder="1" applyAlignment="1"/>
    <xf numFmtId="3" fontId="9" fillId="38" borderId="3" xfId="0" applyNumberFormat="1" applyFont="1" applyFill="1" applyBorder="1" applyAlignment="1"/>
    <xf numFmtId="3" fontId="9" fillId="38" borderId="3" xfId="87" applyNumberFormat="1" applyFont="1" applyFill="1" applyBorder="1" applyAlignment="1"/>
    <xf numFmtId="3" fontId="9" fillId="38" borderId="3" xfId="86" applyNumberFormat="1" applyFont="1" applyFill="1" applyBorder="1" applyAlignment="1"/>
    <xf numFmtId="3" fontId="9" fillId="38" borderId="3" xfId="88" applyNumberFormat="1" applyFont="1" applyFill="1" applyBorder="1" applyAlignment="1"/>
    <xf numFmtId="3" fontId="9" fillId="9" borderId="3" xfId="89" applyNumberFormat="1" applyFont="1" applyFill="1" applyBorder="1" applyAlignment="1"/>
    <xf numFmtId="3" fontId="9" fillId="38" borderId="3" xfId="90" applyNumberFormat="1" applyFont="1" applyFill="1" applyBorder="1" applyAlignment="1"/>
    <xf numFmtId="3" fontId="9" fillId="38" borderId="3" xfId="91" applyNumberFormat="1" applyFont="1" applyFill="1" applyBorder="1" applyAlignment="1"/>
    <xf numFmtId="3" fontId="9" fillId="38" borderId="3" xfId="92" applyNumberFormat="1" applyFont="1" applyFill="1" applyBorder="1" applyAlignment="1"/>
    <xf numFmtId="3" fontId="9" fillId="38" borderId="3" xfId="93" applyNumberFormat="1" applyFont="1" applyFill="1" applyBorder="1" applyAlignment="1"/>
    <xf numFmtId="3" fontId="9" fillId="38" borderId="3" xfId="94" applyNumberFormat="1" applyFont="1" applyFill="1" applyBorder="1" applyAlignment="1"/>
    <xf numFmtId="3" fontId="9" fillId="38" borderId="3" xfId="95" applyNumberFormat="1" applyFont="1" applyFill="1" applyBorder="1" applyAlignment="1"/>
    <xf numFmtId="3" fontId="9" fillId="38" borderId="3" xfId="96" applyNumberFormat="1" applyFont="1" applyFill="1" applyBorder="1" applyAlignment="1"/>
    <xf numFmtId="3" fontId="9" fillId="9" borderId="3" xfId="84" applyNumberFormat="1" applyFont="1" applyFill="1" applyBorder="1" applyAlignment="1"/>
    <xf numFmtId="3" fontId="12" fillId="38" borderId="3" xfId="0" applyNumberFormat="1" applyFont="1" applyFill="1" applyBorder="1" applyAlignment="1"/>
    <xf numFmtId="3" fontId="12" fillId="38" borderId="3" xfId="87" applyNumberFormat="1" applyFont="1" applyFill="1" applyBorder="1" applyAlignment="1"/>
    <xf numFmtId="3" fontId="12" fillId="38" borderId="3" xfId="86" applyNumberFormat="1" applyFont="1" applyFill="1" applyBorder="1" applyAlignment="1"/>
    <xf numFmtId="3" fontId="12" fillId="38" borderId="3" xfId="88" applyNumberFormat="1" applyFont="1" applyFill="1" applyBorder="1" applyAlignment="1"/>
    <xf numFmtId="3" fontId="12" fillId="9" borderId="3" xfId="89" applyNumberFormat="1" applyFont="1" applyFill="1" applyBorder="1" applyAlignment="1"/>
    <xf numFmtId="3" fontId="12" fillId="38" borderId="3" xfId="90" applyNumberFormat="1" applyFont="1" applyFill="1" applyBorder="1" applyAlignment="1"/>
    <xf numFmtId="3" fontId="12" fillId="38" borderId="3" xfId="91" applyNumberFormat="1" applyFont="1" applyFill="1" applyBorder="1" applyAlignment="1"/>
    <xf numFmtId="3" fontId="12" fillId="38" borderId="3" xfId="92" applyNumberFormat="1" applyFont="1" applyFill="1" applyBorder="1" applyAlignment="1"/>
    <xf numFmtId="3" fontId="12" fillId="38" borderId="3" xfId="93" applyNumberFormat="1" applyFont="1" applyFill="1" applyBorder="1" applyAlignment="1"/>
    <xf numFmtId="3" fontId="12" fillId="38" borderId="3" xfId="94" applyNumberFormat="1" applyFont="1" applyFill="1" applyBorder="1" applyAlignment="1"/>
    <xf numFmtId="3" fontId="12" fillId="38" borderId="3" xfId="95" applyNumberFormat="1" applyFont="1" applyFill="1" applyBorder="1" applyAlignment="1"/>
    <xf numFmtId="3" fontId="12" fillId="38" borderId="3" xfId="96" applyNumberFormat="1" applyFont="1" applyFill="1" applyBorder="1" applyAlignment="1"/>
    <xf numFmtId="4" fontId="11" fillId="2" borderId="0" xfId="84" applyNumberFormat="1" applyFont="1" applyFill="1" applyBorder="1" applyAlignment="1"/>
    <xf numFmtId="43" fontId="0" fillId="0" borderId="0" xfId="1" applyNumberFormat="1" applyFont="1"/>
    <xf numFmtId="37" fontId="7" fillId="0" borderId="0" xfId="102" applyNumberFormat="1"/>
    <xf numFmtId="0" fontId="43" fillId="0" borderId="0" xfId="102" applyFont="1" applyFill="1"/>
    <xf numFmtId="0" fontId="7" fillId="0" borderId="0" xfId="102" applyFill="1"/>
    <xf numFmtId="3" fontId="10" fillId="0" borderId="27" xfId="102" applyNumberFormat="1" applyFont="1" applyFill="1" applyBorder="1" applyAlignment="1">
      <alignment horizontal="center"/>
    </xf>
    <xf numFmtId="0" fontId="7" fillId="0" borderId="0" xfId="102"/>
    <xf numFmtId="0" fontId="7" fillId="0" borderId="0" xfId="102" applyFont="1"/>
    <xf numFmtId="0" fontId="7" fillId="0" borderId="0" xfId="102" applyFont="1" applyFill="1" applyBorder="1"/>
    <xf numFmtId="0" fontId="11" fillId="0" borderId="0" xfId="102" applyFont="1" applyFill="1" applyBorder="1" applyProtection="1"/>
    <xf numFmtId="164" fontId="7" fillId="0" borderId="0" xfId="102" applyNumberFormat="1" applyFont="1" applyAlignment="1"/>
    <xf numFmtId="0" fontId="7" fillId="0" borderId="0" xfId="102" applyFont="1"/>
    <xf numFmtId="0" fontId="7" fillId="0" borderId="0" xfId="102" applyFont="1" applyFill="1" applyBorder="1"/>
    <xf numFmtId="0" fontId="11" fillId="0" borderId="0" xfId="102" applyFont="1" applyFill="1" applyBorder="1" applyProtection="1"/>
    <xf numFmtId="0" fontId="63" fillId="0" borderId="0" xfId="160"/>
    <xf numFmtId="167" fontId="42" fillId="0" borderId="0" xfId="163" applyFont="1" applyFill="1" applyAlignment="1"/>
    <xf numFmtId="0" fontId="7" fillId="0" borderId="0" xfId="0" applyNumberFormat="1" applyFont="1" applyAlignment="1"/>
    <xf numFmtId="0" fontId="7" fillId="0" borderId="0" xfId="0" applyFont="1"/>
    <xf numFmtId="0" fontId="7" fillId="0" borderId="0" xfId="0" applyFont="1" applyFill="1" applyBorder="1"/>
    <xf numFmtId="0" fontId="9" fillId="0" borderId="1" xfId="0" applyNumberFormat="1" applyFont="1" applyBorder="1" applyAlignment="1">
      <alignment wrapText="1"/>
    </xf>
    <xf numFmtId="0" fontId="7" fillId="0" borderId="0" xfId="0" applyFont="1"/>
    <xf numFmtId="0" fontId="7" fillId="0" borderId="0" xfId="0" applyFont="1" applyFill="1" applyBorder="1"/>
    <xf numFmtId="0" fontId="11" fillId="0" borderId="0" xfId="0" applyFont="1" applyFill="1" applyBorder="1" applyProtection="1"/>
    <xf numFmtId="0" fontId="7" fillId="0" borderId="0" xfId="0" applyNumberFormat="1" applyFont="1" applyAlignment="1"/>
    <xf numFmtId="0" fontId="7" fillId="0" borderId="0" xfId="0" applyFont="1"/>
    <xf numFmtId="0" fontId="7" fillId="0" borderId="0" xfId="0" applyFont="1" applyFill="1" applyBorder="1"/>
    <xf numFmtId="0" fontId="7" fillId="0" borderId="0" xfId="0" applyNumberFormat="1" applyFont="1" applyAlignment="1"/>
    <xf numFmtId="0" fontId="7" fillId="0" borderId="0" xfId="0" applyFont="1"/>
    <xf numFmtId="0" fontId="7" fillId="0" borderId="0" xfId="0" applyFont="1" applyFill="1" applyBorder="1"/>
    <xf numFmtId="0" fontId="11" fillId="0" borderId="0" xfId="0" applyFont="1" applyFill="1" applyBorder="1" applyProtection="1"/>
    <xf numFmtId="0" fontId="7" fillId="0" borderId="0" xfId="0" applyFont="1"/>
    <xf numFmtId="0" fontId="7" fillId="0" borderId="0" xfId="0" applyFont="1" applyFill="1" applyBorder="1"/>
    <xf numFmtId="0" fontId="11" fillId="0" borderId="0" xfId="0" applyFont="1" applyFill="1" applyBorder="1" applyProtection="1"/>
    <xf numFmtId="0" fontId="7" fillId="0" borderId="0" xfId="0" applyNumberFormat="1" applyFont="1" applyAlignment="1"/>
    <xf numFmtId="0" fontId="7" fillId="0" borderId="0" xfId="0" applyFont="1"/>
    <xf numFmtId="0" fontId="7" fillId="0" borderId="0" xfId="0" applyFont="1" applyFill="1" applyBorder="1"/>
    <xf numFmtId="0" fontId="7" fillId="0" borderId="0" xfId="0" applyFont="1"/>
    <xf numFmtId="0" fontId="7" fillId="0" borderId="0" xfId="0" applyFont="1" applyFill="1" applyBorder="1"/>
    <xf numFmtId="0" fontId="11" fillId="0" borderId="0" xfId="0" applyFont="1" applyFill="1" applyBorder="1" applyProtection="1"/>
    <xf numFmtId="0" fontId="7" fillId="0" borderId="0" xfId="0" applyNumberFormat="1" applyFont="1" applyAlignment="1"/>
    <xf numFmtId="0" fontId="7" fillId="0" borderId="0" xfId="0" applyFont="1"/>
    <xf numFmtId="0" fontId="7" fillId="0" borderId="0" xfId="0" applyFont="1" applyFill="1" applyBorder="1"/>
    <xf numFmtId="0" fontId="8" fillId="0" borderId="0" xfId="0" applyNumberFormat="1" applyFont="1" applyAlignment="1">
      <alignment horizontal="centerContinuous"/>
    </xf>
    <xf numFmtId="0" fontId="9" fillId="5" borderId="3" xfId="0" applyNumberFormat="1" applyFont="1" applyFill="1" applyBorder="1" applyAlignment="1">
      <alignment wrapText="1"/>
    </xf>
    <xf numFmtId="0" fontId="7" fillId="0" borderId="0" xfId="0" applyFont="1"/>
    <xf numFmtId="0" fontId="7" fillId="0" borderId="0" xfId="0" applyFont="1" applyFill="1" applyBorder="1"/>
    <xf numFmtId="0" fontId="11" fillId="0" borderId="0" xfId="0" applyFont="1" applyFill="1" applyBorder="1" applyProtection="1"/>
    <xf numFmtId="0" fontId="7" fillId="0" borderId="0" xfId="0" applyNumberFormat="1" applyFont="1" applyBorder="1" applyAlignment="1"/>
    <xf numFmtId="164" fontId="7" fillId="0" borderId="0" xfId="0" applyNumberFormat="1" applyFont="1" applyBorder="1" applyAlignment="1"/>
    <xf numFmtId="37" fontId="7" fillId="0" borderId="0" xfId="83" applyNumberFormat="1" applyFont="1" applyBorder="1" applyAlignment="1"/>
    <xf numFmtId="3" fontId="7" fillId="0" borderId="0" xfId="0" applyNumberFormat="1" applyFont="1" applyBorder="1" applyAlignment="1"/>
    <xf numFmtId="0" fontId="11" fillId="2" borderId="0" xfId="84" applyNumberFormat="1" applyFont="1" applyFill="1" applyAlignment="1"/>
    <xf numFmtId="0" fontId="12" fillId="2" borderId="19" xfId="84" applyNumberFormat="1" applyFont="1" applyFill="1" applyBorder="1" applyAlignment="1">
      <alignment horizontal="center"/>
    </xf>
    <xf numFmtId="169" fontId="12" fillId="0" borderId="3" xfId="0" applyNumberFormat="1" applyFont="1" applyBorder="1" applyAlignment="1"/>
    <xf numFmtId="169" fontId="9" fillId="0" borderId="3" xfId="0" applyNumberFormat="1" applyFont="1" applyBorder="1" applyAlignment="1"/>
    <xf numFmtId="169" fontId="9" fillId="2" borderId="27" xfId="84" applyNumberFormat="1" applyFont="1" applyFill="1" applyBorder="1" applyAlignment="1"/>
    <xf numFmtId="169" fontId="9" fillId="6" borderId="3" xfId="0" applyNumberFormat="1" applyFont="1" applyFill="1" applyBorder="1" applyAlignment="1"/>
    <xf numFmtId="169" fontId="9" fillId="7" borderId="3" xfId="0" applyNumberFormat="1" applyFont="1" applyFill="1" applyBorder="1" applyAlignment="1"/>
    <xf numFmtId="169" fontId="9" fillId="3" borderId="3" xfId="0" applyNumberFormat="1" applyFont="1" applyFill="1" applyBorder="1" applyAlignment="1"/>
    <xf numFmtId="169" fontId="9" fillId="9" borderId="3" xfId="0" applyNumberFormat="1" applyFont="1" applyFill="1" applyBorder="1" applyAlignment="1"/>
    <xf numFmtId="0" fontId="8" fillId="0" borderId="42" xfId="84" applyNumberFormat="1" applyFont="1" applyFill="1" applyBorder="1" applyAlignment="1">
      <alignment horizontal="center" wrapText="1"/>
    </xf>
    <xf numFmtId="0" fontId="9" fillId="4" borderId="2" xfId="84" applyNumberFormat="1" applyFont="1" applyFill="1" applyBorder="1" applyAlignment="1">
      <alignment wrapText="1"/>
    </xf>
    <xf numFmtId="0" fontId="12" fillId="2" borderId="0" xfId="84" applyNumberFormat="1" applyFont="1" applyFill="1" applyBorder="1" applyAlignment="1"/>
    <xf numFmtId="3" fontId="11" fillId="0" borderId="0" xfId="84" applyNumberFormat="1" applyFont="1" applyFill="1" applyBorder="1" applyAlignment="1"/>
    <xf numFmtId="169" fontId="9" fillId="2" borderId="43" xfId="84" applyNumberFormat="1" applyFont="1" applyFill="1" applyBorder="1" applyAlignment="1"/>
    <xf numFmtId="169" fontId="9" fillId="2" borderId="21" xfId="84" applyNumberFormat="1" applyFont="1" applyFill="1" applyBorder="1" applyAlignment="1"/>
    <xf numFmtId="4" fontId="9" fillId="4" borderId="29" xfId="84" applyNumberFormat="1" applyFont="1" applyFill="1" applyBorder="1" applyAlignment="1">
      <alignment wrapText="1"/>
    </xf>
    <xf numFmtId="3" fontId="9" fillId="9" borderId="44" xfId="84" applyNumberFormat="1" applyFont="1" applyFill="1" applyBorder="1" applyAlignment="1"/>
    <xf numFmtId="169" fontId="9" fillId="2" borderId="45" xfId="84" applyNumberFormat="1" applyFont="1" applyFill="1" applyBorder="1" applyAlignment="1"/>
    <xf numFmtId="169" fontId="9" fillId="0" borderId="43" xfId="0" applyNumberFormat="1" applyFont="1" applyBorder="1" applyAlignment="1"/>
    <xf numFmtId="169" fontId="9" fillId="0" borderId="20" xfId="0" applyNumberFormat="1" applyFont="1" applyBorder="1" applyAlignment="1"/>
    <xf numFmtId="0" fontId="12" fillId="0" borderId="0" xfId="85" applyNumberFormat="1" applyFont="1" applyBorder="1" applyAlignment="1"/>
    <xf numFmtId="0" fontId="11" fillId="0" borderId="0" xfId="85" applyNumberFormat="1" applyFont="1" applyBorder="1" applyAlignment="1"/>
    <xf numFmtId="0" fontId="12" fillId="0" borderId="19" xfId="85" applyNumberFormat="1" applyFont="1" applyBorder="1" applyAlignment="1">
      <alignment horizontal="center"/>
    </xf>
    <xf numFmtId="169" fontId="9" fillId="0" borderId="43" xfId="0" applyNumberFormat="1" applyFont="1" applyFill="1" applyBorder="1" applyAlignment="1"/>
    <xf numFmtId="169" fontId="9" fillId="0" borderId="21" xfId="84" applyNumberFormat="1" applyFont="1" applyFill="1" applyBorder="1" applyAlignment="1"/>
    <xf numFmtId="0" fontId="9" fillId="3" borderId="46" xfId="85" applyNumberFormat="1" applyFont="1" applyFill="1" applyBorder="1" applyAlignment="1">
      <alignment horizontal="center"/>
    </xf>
    <xf numFmtId="3" fontId="9" fillId="4" borderId="47" xfId="84" applyNumberFormat="1" applyFont="1" applyFill="1" applyBorder="1" applyAlignment="1">
      <alignment wrapText="1"/>
    </xf>
    <xf numFmtId="0" fontId="12" fillId="0" borderId="48" xfId="0" applyNumberFormat="1" applyFont="1" applyBorder="1" applyAlignment="1">
      <alignment horizontal="center"/>
    </xf>
    <xf numFmtId="3" fontId="12" fillId="4" borderId="48" xfId="0" applyNumberFormat="1" applyFont="1" applyFill="1" applyBorder="1" applyAlignment="1">
      <alignment horizontal="center"/>
    </xf>
    <xf numFmtId="0" fontId="12" fillId="5" borderId="48" xfId="85" applyNumberFormat="1" applyFont="1" applyFill="1" applyBorder="1" applyAlignment="1">
      <alignment horizontal="center"/>
    </xf>
    <xf numFmtId="0" fontId="9" fillId="3" borderId="48" xfId="85" applyNumberFormat="1" applyFont="1" applyFill="1" applyBorder="1" applyAlignment="1">
      <alignment horizontal="center"/>
    </xf>
    <xf numFmtId="0" fontId="12" fillId="0" borderId="48" xfId="85" applyNumberFormat="1" applyFont="1" applyFill="1" applyBorder="1" applyAlignment="1">
      <alignment horizontal="center"/>
    </xf>
    <xf numFmtId="0" fontId="12" fillId="6" borderId="48" xfId="85" applyNumberFormat="1" applyFont="1" applyFill="1" applyBorder="1" applyAlignment="1">
      <alignment horizontal="center"/>
    </xf>
    <xf numFmtId="0" fontId="12" fillId="0" borderId="48" xfId="97" applyNumberFormat="1" applyFont="1" applyBorder="1" applyAlignment="1">
      <alignment horizontal="center"/>
    </xf>
    <xf numFmtId="0" fontId="9" fillId="8" borderId="48" xfId="85" applyNumberFormat="1" applyFont="1" applyFill="1" applyBorder="1" applyAlignment="1">
      <alignment horizontal="center"/>
    </xf>
    <xf numFmtId="0" fontId="12" fillId="0" borderId="48" xfId="85" applyNumberFormat="1" applyFont="1" applyBorder="1" applyAlignment="1">
      <alignment horizontal="center"/>
    </xf>
    <xf numFmtId="0" fontId="12" fillId="6" borderId="48" xfId="85" applyNumberFormat="1" applyFont="1" applyFill="1" applyBorder="1" applyAlignment="1"/>
    <xf numFmtId="3" fontId="12" fillId="7" borderId="49" xfId="0" applyNumberFormat="1" applyFont="1" applyFill="1" applyBorder="1" applyAlignment="1"/>
    <xf numFmtId="0" fontId="12" fillId="9" borderId="48" xfId="85" applyNumberFormat="1" applyFont="1" applyFill="1" applyBorder="1" applyAlignment="1"/>
    <xf numFmtId="3" fontId="9" fillId="38" borderId="49" xfId="0" applyNumberFormat="1" applyFont="1" applyFill="1" applyBorder="1" applyAlignment="1"/>
    <xf numFmtId="0" fontId="9" fillId="4" borderId="46" xfId="84" applyNumberFormat="1" applyFont="1" applyFill="1" applyBorder="1" applyAlignment="1">
      <alignment horizontal="center"/>
    </xf>
    <xf numFmtId="4" fontId="9" fillId="4" borderId="50" xfId="84" applyNumberFormat="1" applyFont="1" applyFill="1" applyBorder="1" applyAlignment="1">
      <alignment wrapText="1"/>
    </xf>
    <xf numFmtId="0" fontId="12" fillId="2" borderId="48" xfId="84" applyNumberFormat="1" applyFont="1" applyFill="1" applyBorder="1" applyAlignment="1">
      <alignment horizontal="center"/>
    </xf>
    <xf numFmtId="3" fontId="12" fillId="4" borderId="48" xfId="84" applyNumberFormat="1" applyFont="1" applyFill="1" applyBorder="1" applyAlignment="1">
      <alignment horizontal="center"/>
    </xf>
    <xf numFmtId="0" fontId="12" fillId="5" borderId="48" xfId="84" applyNumberFormat="1" applyFont="1" applyFill="1" applyBorder="1" applyAlignment="1">
      <alignment horizontal="center"/>
    </xf>
    <xf numFmtId="0" fontId="9" fillId="4" borderId="48" xfId="84" applyNumberFormat="1" applyFont="1" applyFill="1" applyBorder="1" applyAlignment="1">
      <alignment horizontal="center"/>
    </xf>
    <xf numFmtId="0" fontId="12" fillId="4" borderId="48" xfId="84" applyNumberFormat="1" applyFont="1" applyFill="1" applyBorder="1" applyAlignment="1">
      <alignment horizontal="center"/>
    </xf>
    <xf numFmtId="0" fontId="12" fillId="6" borderId="48" xfId="84" applyNumberFormat="1" applyFont="1" applyFill="1" applyBorder="1" applyAlignment="1">
      <alignment horizontal="center"/>
    </xf>
    <xf numFmtId="0" fontId="9" fillId="8" borderId="48" xfId="84" applyNumberFormat="1" applyFont="1" applyFill="1" applyBorder="1" applyAlignment="1">
      <alignment horizontal="center"/>
    </xf>
    <xf numFmtId="0" fontId="12" fillId="6" borderId="48" xfId="84" applyNumberFormat="1" applyFont="1" applyFill="1" applyBorder="1" applyAlignment="1"/>
    <xf numFmtId="0" fontId="12" fillId="9" borderId="48" xfId="84" applyNumberFormat="1" applyFont="1" applyFill="1" applyBorder="1" applyAlignment="1"/>
    <xf numFmtId="3" fontId="9" fillId="9" borderId="49" xfId="84" applyNumberFormat="1" applyFont="1" applyFill="1" applyBorder="1" applyAlignment="1"/>
    <xf numFmtId="0" fontId="9" fillId="4" borderId="52" xfId="84" applyNumberFormat="1" applyFont="1" applyFill="1" applyBorder="1" applyAlignment="1">
      <alignment horizontal="center"/>
    </xf>
    <xf numFmtId="0" fontId="12" fillId="2" borderId="53" xfId="84" applyNumberFormat="1" applyFont="1" applyFill="1" applyBorder="1" applyAlignment="1">
      <alignment horizontal="center"/>
    </xf>
    <xf numFmtId="0" fontId="9" fillId="4" borderId="50" xfId="84" applyNumberFormat="1" applyFont="1" applyFill="1" applyBorder="1" applyAlignment="1">
      <alignment wrapText="1"/>
    </xf>
    <xf numFmtId="169" fontId="9" fillId="0" borderId="55" xfId="0" applyNumberFormat="1" applyFont="1" applyBorder="1" applyAlignment="1"/>
    <xf numFmtId="169" fontId="9" fillId="0" borderId="54" xfId="0" applyNumberFormat="1" applyFont="1" applyBorder="1" applyAlignment="1"/>
    <xf numFmtId="0" fontId="13" fillId="0" borderId="56" xfId="85" applyNumberFormat="1" applyFont="1" applyFill="1" applyBorder="1" applyAlignment="1"/>
    <xf numFmtId="0" fontId="8" fillId="0" borderId="27" xfId="85" applyNumberFormat="1" applyFont="1" applyBorder="1" applyAlignment="1">
      <alignment horizontal="center"/>
    </xf>
    <xf numFmtId="0" fontId="40" fillId="2" borderId="0" xfId="84" applyNumberFormat="1" applyFont="1" applyFill="1" applyAlignment="1"/>
    <xf numFmtId="0" fontId="16" fillId="0" borderId="0" xfId="84" applyFont="1" applyFill="1" applyBorder="1" applyAlignment="1"/>
    <xf numFmtId="0" fontId="16" fillId="0" borderId="0" xfId="84" applyFont="1" applyFill="1" applyAlignment="1"/>
    <xf numFmtId="0" fontId="10" fillId="0" borderId="0" xfId="84" applyNumberFormat="1" applyFont="1" applyFill="1" applyAlignment="1"/>
    <xf numFmtId="3" fontId="10" fillId="0" borderId="0" xfId="84" applyNumberFormat="1" applyFont="1" applyFill="1" applyAlignment="1"/>
    <xf numFmtId="0" fontId="10" fillId="0" borderId="0" xfId="84" applyNumberFormat="1" applyFont="1" applyFill="1" applyBorder="1" applyAlignment="1"/>
    <xf numFmtId="0" fontId="16" fillId="2" borderId="0" xfId="84" applyNumberFormat="1" applyFont="1" applyFill="1"/>
    <xf numFmtId="0" fontId="10" fillId="0" borderId="0" xfId="84" applyNumberFormat="1" applyFont="1" applyAlignment="1"/>
    <xf numFmtId="3" fontId="10" fillId="2" borderId="0" xfId="84" applyNumberFormat="1" applyFont="1" applyFill="1" applyAlignment="1"/>
    <xf numFmtId="0" fontId="16" fillId="0" borderId="0" xfId="84" applyNumberFormat="1" applyFont="1" applyAlignment="1"/>
    <xf numFmtId="0" fontId="12" fillId="0" borderId="0" xfId="0" applyNumberFormat="1" applyFont="1" applyBorder="1" applyAlignment="1"/>
    <xf numFmtId="3" fontId="11" fillId="0" borderId="0" xfId="0" applyNumberFormat="1" applyFont="1" applyBorder="1" applyAlignment="1"/>
    <xf numFmtId="0" fontId="8" fillId="0" borderId="19" xfId="0" applyNumberFormat="1" applyFont="1" applyBorder="1" applyAlignment="1">
      <alignment horizontal="center"/>
    </xf>
    <xf numFmtId="0" fontId="8" fillId="0" borderId="43" xfId="0" applyNumberFormat="1" applyFont="1" applyBorder="1" applyAlignment="1">
      <alignment wrapText="1"/>
    </xf>
    <xf numFmtId="169" fontId="8" fillId="0" borderId="43" xfId="0" applyNumberFormat="1" applyFont="1" applyBorder="1" applyAlignment="1"/>
    <xf numFmtId="169" fontId="8" fillId="0" borderId="21" xfId="0" applyNumberFormat="1" applyFont="1" applyBorder="1" applyAlignment="1"/>
    <xf numFmtId="0" fontId="11" fillId="2" borderId="0" xfId="0" applyNumberFormat="1" applyFont="1" applyFill="1" applyBorder="1" applyAlignment="1"/>
    <xf numFmtId="0" fontId="40" fillId="0" borderId="19" xfId="0" applyNumberFormat="1" applyFont="1" applyBorder="1" applyAlignment="1"/>
    <xf numFmtId="0" fontId="8" fillId="0" borderId="43" xfId="0" applyNumberFormat="1" applyFont="1" applyBorder="1" applyAlignment="1">
      <alignment horizontal="center"/>
    </xf>
    <xf numFmtId="0" fontId="8" fillId="0" borderId="43" xfId="0" applyNumberFormat="1" applyFont="1" applyBorder="1" applyAlignment="1">
      <alignment horizontal="center" wrapText="1"/>
    </xf>
    <xf numFmtId="0" fontId="8" fillId="0" borderId="21" xfId="0" applyNumberFormat="1" applyFont="1" applyBorder="1" applyAlignment="1">
      <alignment horizontal="center"/>
    </xf>
    <xf numFmtId="0" fontId="9" fillId="3" borderId="46" xfId="0" applyNumberFormat="1" applyFont="1" applyFill="1" applyBorder="1" applyAlignment="1">
      <alignment horizontal="center"/>
    </xf>
    <xf numFmtId="0" fontId="9" fillId="3" borderId="57" xfId="0" applyNumberFormat="1" applyFont="1" applyFill="1" applyBorder="1" applyAlignment="1"/>
    <xf numFmtId="169" fontId="9" fillId="0" borderId="49" xfId="0" applyNumberFormat="1" applyFont="1" applyBorder="1" applyAlignment="1"/>
    <xf numFmtId="0" fontId="12" fillId="5" borderId="48" xfId="0" applyNumberFormat="1" applyFont="1" applyFill="1" applyBorder="1" applyAlignment="1">
      <alignment horizontal="center"/>
    </xf>
    <xf numFmtId="169" fontId="9" fillId="7" borderId="49" xfId="0" applyNumberFormat="1" applyFont="1" applyFill="1" applyBorder="1" applyAlignment="1"/>
    <xf numFmtId="0" fontId="9" fillId="3" borderId="48" xfId="0" applyNumberFormat="1" applyFont="1" applyFill="1" applyBorder="1" applyAlignment="1">
      <alignment horizontal="center"/>
    </xf>
    <xf numFmtId="0" fontId="12" fillId="0" borderId="48" xfId="0" applyNumberFormat="1" applyFont="1" applyFill="1" applyBorder="1" applyAlignment="1">
      <alignment horizontal="center"/>
    </xf>
    <xf numFmtId="0" fontId="12" fillId="6" borderId="48" xfId="0" applyNumberFormat="1" applyFont="1" applyFill="1" applyBorder="1" applyAlignment="1">
      <alignment horizontal="center"/>
    </xf>
    <xf numFmtId="0" fontId="9" fillId="8" borderId="48" xfId="0" applyNumberFormat="1" applyFont="1" applyFill="1" applyBorder="1" applyAlignment="1">
      <alignment horizontal="center"/>
    </xf>
    <xf numFmtId="169" fontId="9" fillId="3" borderId="49" xfId="0" applyNumberFormat="1" applyFont="1" applyFill="1" applyBorder="1" applyAlignment="1"/>
    <xf numFmtId="0" fontId="12" fillId="6" borderId="48" xfId="0" applyNumberFormat="1" applyFont="1" applyFill="1" applyBorder="1" applyAlignment="1"/>
    <xf numFmtId="0" fontId="12" fillId="9" borderId="48" xfId="0" applyNumberFormat="1" applyFont="1" applyFill="1" applyBorder="1" applyAlignment="1"/>
    <xf numFmtId="169" fontId="9" fillId="9" borderId="49" xfId="0" applyNumberFormat="1" applyFont="1" applyFill="1" applyBorder="1" applyAlignment="1"/>
    <xf numFmtId="0" fontId="7" fillId="0" borderId="0" xfId="0" applyNumberFormat="1" applyFont="1" applyAlignment="1"/>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7" fillId="0" borderId="0" xfId="102"/>
    <xf numFmtId="0" fontId="70" fillId="0" borderId="0" xfId="102" applyFont="1" applyFill="1" applyAlignment="1" applyProtection="1">
      <alignment horizontal="left"/>
    </xf>
    <xf numFmtId="0" fontId="11" fillId="0" borderId="0" xfId="102" applyNumberFormat="1" applyFont="1" applyAlignment="1"/>
    <xf numFmtId="3" fontId="11" fillId="0" borderId="0" xfId="102" applyNumberFormat="1" applyFont="1" applyAlignment="1"/>
    <xf numFmtId="0" fontId="10" fillId="0" borderId="0" xfId="102" applyNumberFormat="1" applyFont="1" applyAlignment="1"/>
    <xf numFmtId="3" fontId="11" fillId="0" borderId="4" xfId="102" applyNumberFormat="1" applyFont="1" applyBorder="1" applyAlignment="1"/>
    <xf numFmtId="0" fontId="11" fillId="0" borderId="4" xfId="102" applyNumberFormat="1" applyFont="1" applyBorder="1" applyAlignment="1"/>
    <xf numFmtId="0" fontId="12" fillId="0" borderId="4" xfId="102" applyNumberFormat="1" applyFont="1" applyBorder="1" applyAlignment="1"/>
    <xf numFmtId="0" fontId="7" fillId="0" borderId="2" xfId="102" applyNumberFormat="1" applyFont="1" applyBorder="1" applyAlignment="1"/>
    <xf numFmtId="0" fontId="12" fillId="0" borderId="1" xfId="102" applyNumberFormat="1" applyFont="1" applyBorder="1" applyAlignment="1">
      <alignment horizontal="center"/>
    </xf>
    <xf numFmtId="3" fontId="9" fillId="9" borderId="3" xfId="102" applyNumberFormat="1" applyFont="1" applyFill="1" applyBorder="1" applyAlignment="1"/>
    <xf numFmtId="0" fontId="9" fillId="9" borderId="3" xfId="102" applyNumberFormat="1" applyFont="1" applyFill="1" applyBorder="1" applyAlignment="1">
      <alignment wrapText="1"/>
    </xf>
    <xf numFmtId="0" fontId="12" fillId="9" borderId="3" xfId="102" applyNumberFormat="1" applyFont="1" applyFill="1" applyBorder="1" applyAlignment="1"/>
    <xf numFmtId="0" fontId="9" fillId="6" borderId="3" xfId="102" applyNumberFormat="1" applyFont="1" applyFill="1" applyBorder="1" applyAlignment="1">
      <alignment wrapText="1"/>
    </xf>
    <xf numFmtId="0" fontId="12" fillId="6" borderId="3" xfId="102" applyNumberFormat="1" applyFont="1" applyFill="1" applyBorder="1" applyAlignment="1"/>
    <xf numFmtId="3" fontId="9" fillId="0" borderId="3" xfId="102" applyNumberFormat="1" applyFont="1" applyBorder="1" applyAlignment="1"/>
    <xf numFmtId="0" fontId="12" fillId="3" borderId="3" xfId="102" applyNumberFormat="1" applyFont="1" applyFill="1" applyBorder="1" applyAlignment="1">
      <alignment wrapText="1"/>
    </xf>
    <xf numFmtId="0" fontId="12" fillId="0" borderId="3" xfId="102" applyNumberFormat="1" applyFont="1" applyBorder="1" applyAlignment="1">
      <alignment horizontal="center"/>
    </xf>
    <xf numFmtId="0" fontId="15" fillId="0" borderId="3" xfId="102" applyNumberFormat="1" applyFont="1" applyBorder="1" applyAlignment="1"/>
    <xf numFmtId="0" fontId="11" fillId="0" borderId="2" xfId="102" applyNumberFormat="1" applyFont="1" applyBorder="1" applyAlignment="1"/>
    <xf numFmtId="0" fontId="12" fillId="0" borderId="3" xfId="102" applyNumberFormat="1" applyFont="1" applyBorder="1" applyAlignment="1"/>
    <xf numFmtId="0" fontId="12" fillId="0" borderId="3" xfId="102" applyNumberFormat="1" applyFont="1" applyBorder="1" applyAlignment="1">
      <alignment wrapText="1"/>
    </xf>
    <xf numFmtId="3" fontId="9" fillId="3" borderId="3" xfId="102" applyNumberFormat="1" applyFont="1" applyFill="1" applyBorder="1" applyAlignment="1"/>
    <xf numFmtId="0" fontId="9" fillId="3" borderId="3" xfId="102" applyNumberFormat="1" applyFont="1" applyFill="1" applyBorder="1" applyAlignment="1"/>
    <xf numFmtId="0" fontId="8" fillId="3" borderId="3" xfId="102" applyNumberFormat="1" applyFont="1" applyFill="1" applyBorder="1" applyAlignment="1">
      <alignment wrapText="1"/>
    </xf>
    <xf numFmtId="0" fontId="9" fillId="3" borderId="3" xfId="102" applyNumberFormat="1" applyFont="1" applyFill="1" applyBorder="1" applyAlignment="1">
      <alignment horizontal="center"/>
    </xf>
    <xf numFmtId="0" fontId="11" fillId="2" borderId="2" xfId="102" applyNumberFormat="1" applyFont="1" applyFill="1" applyBorder="1" applyAlignment="1"/>
    <xf numFmtId="0" fontId="9" fillId="8" borderId="3" xfId="102" applyNumberFormat="1" applyFont="1" applyFill="1" applyBorder="1" applyAlignment="1">
      <alignment horizontal="center"/>
    </xf>
    <xf numFmtId="0" fontId="12" fillId="0" borderId="3" xfId="102" applyNumberFormat="1" applyFont="1" applyFill="1" applyBorder="1" applyAlignment="1">
      <alignment wrapText="1"/>
    </xf>
    <xf numFmtId="0" fontId="9" fillId="3" borderId="3" xfId="102" applyNumberFormat="1" applyFont="1" applyFill="1" applyBorder="1" applyAlignment="1">
      <alignment wrapText="1"/>
    </xf>
    <xf numFmtId="0" fontId="12" fillId="6" borderId="3" xfId="102" applyNumberFormat="1" applyFont="1" applyFill="1" applyBorder="1" applyAlignment="1">
      <alignment horizontal="center"/>
    </xf>
    <xf numFmtId="3" fontId="9" fillId="0" borderId="3" xfId="102" applyNumberFormat="1" applyFont="1" applyFill="1" applyBorder="1" applyAlignment="1"/>
    <xf numFmtId="0" fontId="12" fillId="0" borderId="3" xfId="102" applyNumberFormat="1" applyFont="1" applyFill="1" applyBorder="1" applyAlignment="1">
      <alignment horizontal="center"/>
    </xf>
    <xf numFmtId="0" fontId="9" fillId="5" borderId="3" xfId="102" applyNumberFormat="1" applyFont="1" applyFill="1" applyBorder="1" applyAlignment="1">
      <alignment horizontal="left" wrapText="1"/>
    </xf>
    <xf numFmtId="0" fontId="12" fillId="5" borderId="3" xfId="102" applyNumberFormat="1" applyFont="1" applyFill="1" applyBorder="1" applyAlignment="1">
      <alignment horizontal="center"/>
    </xf>
    <xf numFmtId="3" fontId="12" fillId="4" borderId="3" xfId="102" applyNumberFormat="1" applyFont="1" applyFill="1" applyBorder="1" applyAlignment="1">
      <alignment horizontal="center"/>
    </xf>
    <xf numFmtId="164" fontId="9" fillId="0" borderId="3" xfId="102" applyNumberFormat="1" applyFont="1" applyBorder="1" applyAlignment="1"/>
    <xf numFmtId="0" fontId="9" fillId="3" borderId="2" xfId="102" applyNumberFormat="1" applyFont="1" applyFill="1" applyBorder="1" applyAlignment="1"/>
    <xf numFmtId="0" fontId="14" fillId="3" borderId="2" xfId="102" applyNumberFormat="1" applyFont="1" applyFill="1" applyBorder="1" applyAlignment="1"/>
    <xf numFmtId="0" fontId="9" fillId="3" borderId="2" xfId="102" applyNumberFormat="1" applyFont="1" applyFill="1" applyBorder="1" applyAlignment="1">
      <alignment wrapText="1"/>
    </xf>
    <xf numFmtId="0" fontId="9" fillId="3" borderId="2" xfId="102" applyNumberFormat="1" applyFont="1" applyFill="1" applyBorder="1" applyAlignment="1">
      <alignment horizontal="center"/>
    </xf>
    <xf numFmtId="0" fontId="11" fillId="0" borderId="0" xfId="102" applyNumberFormat="1" applyFont="1" applyBorder="1" applyAlignment="1"/>
    <xf numFmtId="0" fontId="14" fillId="0" borderId="21" xfId="102" applyNumberFormat="1" applyFont="1" applyBorder="1" applyAlignment="1">
      <alignment horizontal="center" wrapText="1"/>
    </xf>
    <xf numFmtId="0" fontId="14" fillId="0" borderId="43" xfId="102" applyNumberFormat="1" applyFont="1" applyBorder="1" applyAlignment="1">
      <alignment horizontal="center" wrapText="1"/>
    </xf>
    <xf numFmtId="0" fontId="13" fillId="0" borderId="19" xfId="102" applyNumberFormat="1" applyFont="1" applyBorder="1" applyAlignment="1"/>
    <xf numFmtId="0" fontId="9" fillId="0" borderId="0" xfId="102" applyNumberFormat="1" applyFont="1" applyAlignment="1">
      <alignment horizontal="centerContinuous"/>
    </xf>
    <xf numFmtId="0" fontId="9" fillId="0" borderId="0" xfId="102" applyNumberFormat="1" applyFont="1" applyFill="1" applyBorder="1" applyAlignment="1">
      <alignment horizontal="centerContinuous"/>
    </xf>
    <xf numFmtId="0" fontId="9" fillId="0" borderId="0" xfId="102" applyNumberFormat="1" applyFont="1" applyAlignment="1">
      <alignment horizontal="right"/>
    </xf>
    <xf numFmtId="0" fontId="69" fillId="0" borderId="0" xfId="102" applyNumberFormat="1" applyFont="1" applyAlignment="1">
      <alignment horizontal="centerContinuous"/>
    </xf>
    <xf numFmtId="0" fontId="10" fillId="0" borderId="0" xfId="102" applyNumberFormat="1" applyFont="1" applyAlignment="1">
      <alignment horizontal="centerContinuous"/>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7" fillId="0" borderId="0" xfId="0" applyNumberFormat="1" applyFont="1" applyAlignment="1"/>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12" fillId="0" borderId="3" xfId="0" applyNumberFormat="1" applyFont="1" applyBorder="1" applyAlignment="1">
      <alignment horizontal="center"/>
    </xf>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0" fontId="12" fillId="0" borderId="3" xfId="0" applyNumberFormat="1" applyFont="1" applyFill="1" applyBorder="1" applyAlignment="1">
      <alignment horizontal="center"/>
    </xf>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164" fontId="9" fillId="37" borderId="3" xfId="0" applyNumberFormat="1" applyFont="1" applyFill="1" applyBorder="1" applyAlignment="1"/>
    <xf numFmtId="3" fontId="9" fillId="37" borderId="58" xfId="0" applyNumberFormat="1" applyFont="1" applyFill="1" applyBorder="1" applyAlignment="1"/>
    <xf numFmtId="169" fontId="68" fillId="0" borderId="58" xfId="0" applyNumberFormat="1" applyFont="1" applyBorder="1"/>
    <xf numFmtId="0" fontId="0" fillId="0" borderId="0" xfId="0"/>
    <xf numFmtId="0" fontId="7" fillId="0" borderId="0" xfId="0" applyNumberFormat="1" applyFont="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164" fontId="9" fillId="0" borderId="3" xfId="0" applyNumberFormat="1" applyFont="1" applyBorder="1" applyAlignment="1"/>
    <xf numFmtId="3" fontId="9" fillId="0" borderId="3" xfId="0" applyNumberFormat="1" applyFont="1" applyBorder="1" applyAlignment="1"/>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3" fontId="9" fillId="3" borderId="3" xfId="0" applyNumberFormat="1" applyFont="1" applyFill="1" applyBorder="1" applyAlignment="1"/>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3" fontId="68" fillId="3" borderId="3" xfId="0" applyNumberFormat="1" applyFont="1" applyFill="1" applyBorder="1" applyAlignment="1"/>
    <xf numFmtId="3" fontId="68" fillId="0" borderId="3" xfId="0" applyNumberFormat="1" applyFont="1" applyBorder="1" applyAlignment="1"/>
    <xf numFmtId="3" fontId="71" fillId="3" borderId="3" xfId="0" applyNumberFormat="1" applyFont="1" applyFill="1" applyBorder="1" applyAlignment="1"/>
    <xf numFmtId="0" fontId="9" fillId="0" borderId="0" xfId="0" applyNumberFormat="1" applyFont="1" applyAlignment="1">
      <alignment horizontal="centerContinuous"/>
    </xf>
    <xf numFmtId="0" fontId="10" fillId="0" borderId="0" xfId="0" applyNumberFormat="1" applyFont="1" applyAlignment="1">
      <alignment horizontal="centerContinuous"/>
    </xf>
    <xf numFmtId="0" fontId="11" fillId="0" borderId="0" xfId="0" applyNumberFormat="1" applyFont="1" applyAlignment="1"/>
    <xf numFmtId="0" fontId="11" fillId="0" borderId="2" xfId="0" applyNumberFormat="1" applyFont="1" applyBorder="1" applyAlignment="1"/>
    <xf numFmtId="0" fontId="9" fillId="3" borderId="3" xfId="0" applyNumberFormat="1" applyFont="1" applyFill="1" applyBorder="1" applyAlignment="1">
      <alignment horizontal="center"/>
    </xf>
    <xf numFmtId="0" fontId="9" fillId="3" borderId="3" xfId="0" applyNumberFormat="1" applyFont="1" applyFill="1" applyBorder="1" applyAlignment="1">
      <alignment wrapText="1"/>
    </xf>
    <xf numFmtId="0" fontId="9" fillId="3" borderId="3" xfId="0" applyNumberFormat="1" applyFont="1" applyFill="1" applyBorder="1" applyAlignment="1"/>
    <xf numFmtId="0" fontId="12" fillId="0" borderId="3" xfId="0" applyNumberFormat="1" applyFont="1" applyBorder="1" applyAlignment="1">
      <alignment horizontal="center"/>
    </xf>
    <xf numFmtId="3" fontId="12" fillId="4" borderId="3" xfId="0" applyNumberFormat="1" applyFont="1" applyFill="1" applyBorder="1" applyAlignment="1">
      <alignment horizontal="center"/>
    </xf>
    <xf numFmtId="0" fontId="12" fillId="5" borderId="3" xfId="0" applyNumberFormat="1" applyFont="1" applyFill="1" applyBorder="1" applyAlignment="1">
      <alignment horizontal="center"/>
    </xf>
    <xf numFmtId="0" fontId="12" fillId="0" borderId="3" xfId="0" applyNumberFormat="1" applyFont="1" applyFill="1" applyBorder="1" applyAlignment="1">
      <alignment horizontal="center"/>
    </xf>
    <xf numFmtId="3" fontId="9" fillId="0" borderId="3" xfId="0" applyNumberFormat="1" applyFont="1" applyFill="1" applyBorder="1" applyAlignment="1"/>
    <xf numFmtId="0" fontId="12" fillId="6" borderId="3" xfId="0" applyNumberFormat="1" applyFont="1" applyFill="1" applyBorder="1" applyAlignment="1">
      <alignment horizontal="center"/>
    </xf>
    <xf numFmtId="0" fontId="9" fillId="6" borderId="3" xfId="0" applyNumberFormat="1" applyFont="1" applyFill="1" applyBorder="1" applyAlignment="1">
      <alignment wrapText="1"/>
    </xf>
    <xf numFmtId="0" fontId="9" fillId="8" borderId="3" xfId="0" applyNumberFormat="1" applyFont="1" applyFill="1" applyBorder="1" applyAlignment="1">
      <alignment horizontal="center"/>
    </xf>
    <xf numFmtId="0" fontId="11" fillId="2" borderId="2" xfId="0" applyNumberFormat="1" applyFont="1" applyFill="1" applyBorder="1" applyAlignment="1"/>
    <xf numFmtId="0" fontId="7" fillId="0" borderId="2" xfId="0" applyNumberFormat="1" applyFont="1" applyBorder="1" applyAlignment="1"/>
    <xf numFmtId="0" fontId="12" fillId="6" borderId="3" xfId="0" applyNumberFormat="1" applyFont="1" applyFill="1" applyBorder="1" applyAlignment="1"/>
    <xf numFmtId="0" fontId="12" fillId="9" borderId="3" xfId="0" applyNumberFormat="1" applyFont="1" applyFill="1" applyBorder="1" applyAlignment="1"/>
    <xf numFmtId="0" fontId="9" fillId="9" borderId="3" xfId="0" applyNumberFormat="1" applyFont="1" applyFill="1" applyBorder="1" applyAlignment="1">
      <alignment wrapText="1"/>
    </xf>
    <xf numFmtId="3" fontId="9" fillId="9" borderId="3" xfId="0" applyNumberFormat="1" applyFont="1" applyFill="1" applyBorder="1" applyAlignment="1"/>
    <xf numFmtId="0" fontId="12" fillId="0" borderId="1" xfId="0" applyNumberFormat="1" applyFont="1" applyBorder="1" applyAlignment="1">
      <alignment horizontal="center"/>
    </xf>
    <xf numFmtId="0" fontId="12" fillId="0" borderId="4" xfId="0" applyNumberFormat="1" applyFont="1" applyBorder="1" applyAlignment="1"/>
    <xf numFmtId="0" fontId="11" fillId="0" borderId="4" xfId="0" applyNumberFormat="1" applyFont="1" applyBorder="1" applyAlignment="1"/>
    <xf numFmtId="3" fontId="11" fillId="0" borderId="4" xfId="0" applyNumberFormat="1" applyFont="1" applyBorder="1" applyAlignment="1"/>
    <xf numFmtId="0" fontId="10" fillId="0" borderId="0" xfId="0" applyNumberFormat="1" applyFont="1" applyAlignment="1"/>
    <xf numFmtId="3" fontId="11" fillId="0" borderId="0" xfId="0" applyNumberFormat="1" applyFont="1" applyAlignment="1"/>
    <xf numFmtId="0" fontId="8" fillId="3" borderId="3" xfId="0" applyNumberFormat="1" applyFont="1" applyFill="1" applyBorder="1" applyAlignment="1">
      <alignment wrapText="1"/>
    </xf>
    <xf numFmtId="0" fontId="12" fillId="0" borderId="3" xfId="0" applyNumberFormat="1" applyFont="1" applyBorder="1" applyAlignment="1">
      <alignment wrapText="1"/>
    </xf>
    <xf numFmtId="0" fontId="12" fillId="0" borderId="3" xfId="0" applyNumberFormat="1" applyFont="1" applyFill="1" applyBorder="1" applyAlignment="1">
      <alignment wrapText="1"/>
    </xf>
    <xf numFmtId="0" fontId="12" fillId="0" borderId="3" xfId="0" applyNumberFormat="1" applyFont="1" applyBorder="1" applyAlignment="1"/>
    <xf numFmtId="0" fontId="15" fillId="0" borderId="3" xfId="0" applyNumberFormat="1" applyFont="1" applyBorder="1" applyAlignment="1"/>
    <xf numFmtId="0" fontId="12" fillId="3" borderId="3" xfId="0" applyNumberFormat="1" applyFont="1" applyFill="1" applyBorder="1" applyAlignment="1">
      <alignment wrapText="1"/>
    </xf>
    <xf numFmtId="0" fontId="7" fillId="0" borderId="0" xfId="0" applyFont="1" applyFill="1" applyBorder="1"/>
    <xf numFmtId="0" fontId="11" fillId="0" borderId="0" xfId="0" applyFont="1" applyFill="1" applyBorder="1" applyProtection="1"/>
    <xf numFmtId="0" fontId="9" fillId="0" borderId="0" xfId="0" applyNumberFormat="1" applyFont="1" applyFill="1" applyBorder="1" applyAlignment="1">
      <alignment horizontal="centerContinuous"/>
    </xf>
    <xf numFmtId="0" fontId="11" fillId="0" borderId="0" xfId="0" applyNumberFormat="1" applyFont="1" applyBorder="1" applyAlignment="1"/>
    <xf numFmtId="0" fontId="9" fillId="3" borderId="2" xfId="0" applyNumberFormat="1" applyFont="1" applyFill="1" applyBorder="1" applyAlignment="1">
      <alignment horizontal="center"/>
    </xf>
    <xf numFmtId="0" fontId="9" fillId="3" borderId="2" xfId="0" applyNumberFormat="1" applyFont="1" applyFill="1" applyBorder="1" applyAlignment="1">
      <alignment wrapText="1"/>
    </xf>
    <xf numFmtId="0" fontId="14" fillId="3" borderId="2" xfId="0" applyNumberFormat="1" applyFont="1" applyFill="1" applyBorder="1" applyAlignment="1"/>
    <xf numFmtId="0" fontId="9" fillId="3" borderId="2" xfId="0" applyNumberFormat="1" applyFont="1" applyFill="1" applyBorder="1" applyAlignment="1"/>
    <xf numFmtId="0" fontId="13" fillId="0" borderId="19" xfId="0" applyNumberFormat="1" applyFont="1" applyBorder="1" applyAlignment="1"/>
    <xf numFmtId="0" fontId="14" fillId="0" borderId="43" xfId="0" applyNumberFormat="1" applyFont="1" applyBorder="1" applyAlignment="1">
      <alignment horizontal="center" wrapText="1"/>
    </xf>
    <xf numFmtId="0" fontId="14" fillId="0" borderId="21" xfId="0" applyNumberFormat="1" applyFont="1" applyBorder="1" applyAlignment="1">
      <alignment horizontal="center" wrapText="1"/>
    </xf>
    <xf numFmtId="0" fontId="9" fillId="5" borderId="3" xfId="0" applyNumberFormat="1" applyFont="1" applyFill="1" applyBorder="1" applyAlignment="1">
      <alignment horizontal="left" wrapText="1"/>
    </xf>
    <xf numFmtId="0" fontId="9" fillId="0" borderId="0" xfId="0" applyNumberFormat="1" applyFont="1" applyAlignment="1">
      <alignment horizontal="right"/>
    </xf>
    <xf numFmtId="0" fontId="68" fillId="71" borderId="0" xfId="0" applyFont="1" applyFill="1"/>
    <xf numFmtId="0" fontId="69" fillId="0" borderId="0" xfId="0" applyNumberFormat="1" applyFont="1" applyAlignment="1">
      <alignment horizontal="centerContinuous"/>
    </xf>
    <xf numFmtId="0" fontId="70" fillId="0" borderId="0" xfId="0" applyFont="1" applyFill="1" applyAlignment="1" applyProtection="1">
      <alignment horizontal="left"/>
    </xf>
    <xf numFmtId="164" fontId="9" fillId="0" borderId="3" xfId="0" applyNumberFormat="1" applyFont="1" applyBorder="1" applyAlignment="1"/>
    <xf numFmtId="3" fontId="9" fillId="3" borderId="3" xfId="0" applyNumberFormat="1" applyFont="1" applyFill="1" applyBorder="1" applyAlignment="1"/>
    <xf numFmtId="0" fontId="7" fillId="0" borderId="0" xfId="0" applyNumberFormat="1" applyFont="1" applyAlignment="1"/>
    <xf numFmtId="3" fontId="9" fillId="0" borderId="3" xfId="0" applyNumberFormat="1" applyFont="1" applyBorder="1" applyAlignment="1"/>
    <xf numFmtId="3" fontId="9" fillId="6" borderId="3" xfId="0" applyNumberFormat="1" applyFont="1" applyFill="1" applyBorder="1" applyAlignment="1"/>
    <xf numFmtId="3" fontId="9" fillId="7" borderId="3" xfId="0" applyNumberFormat="1" applyFont="1" applyFill="1" applyBorder="1" applyAlignment="1"/>
    <xf numFmtId="3" fontId="7" fillId="0" borderId="0" xfId="0" applyNumberFormat="1" applyFont="1" applyAlignment="1"/>
    <xf numFmtId="164" fontId="9" fillId="0" borderId="1" xfId="0" applyNumberFormat="1" applyFont="1" applyBorder="1" applyAlignment="1"/>
    <xf numFmtId="164" fontId="7" fillId="0" borderId="0" xfId="0" applyNumberFormat="1" applyFont="1" applyAlignment="1"/>
    <xf numFmtId="0" fontId="68" fillId="0" borderId="0" xfId="0" applyNumberFormat="1" applyFont="1" applyAlignment="1">
      <alignment horizontal="centerContinuous"/>
    </xf>
    <xf numFmtId="0" fontId="72" fillId="0" borderId="0" xfId="0" applyNumberFormat="1" applyFont="1" applyAlignment="1">
      <alignment horizontal="centerContinuous"/>
    </xf>
    <xf numFmtId="0" fontId="14" fillId="0" borderId="43" xfId="0" applyNumberFormat="1" applyFont="1" applyBorder="1" applyAlignment="1">
      <alignment horizontal="center" vertical="center" wrapText="1"/>
    </xf>
    <xf numFmtId="0" fontId="14" fillId="0" borderId="21" xfId="0" applyNumberFormat="1" applyFont="1" applyBorder="1" applyAlignment="1">
      <alignment horizontal="center" vertical="center" wrapText="1"/>
    </xf>
    <xf numFmtId="3" fontId="68" fillId="6" borderId="3" xfId="0" applyNumberFormat="1" applyFont="1" applyFill="1" applyBorder="1" applyAlignment="1"/>
    <xf numFmtId="3" fontId="68" fillId="0" borderId="3" xfId="0" applyNumberFormat="1" applyFont="1" applyFill="1" applyBorder="1" applyAlignment="1"/>
    <xf numFmtId="3" fontId="68" fillId="7" borderId="3" xfId="0" applyNumberFormat="1" applyFont="1" applyFill="1" applyBorder="1" applyAlignment="1"/>
    <xf numFmtId="0" fontId="71" fillId="3" borderId="3" xfId="0" applyNumberFormat="1" applyFont="1" applyFill="1" applyBorder="1" applyAlignment="1"/>
    <xf numFmtId="3" fontId="71" fillId="9" borderId="3" xfId="0" applyNumberFormat="1" applyFont="1" applyFill="1" applyBorder="1" applyAlignment="1"/>
    <xf numFmtId="164" fontId="68" fillId="0" borderId="1" xfId="0" applyNumberFormat="1" applyFont="1" applyBorder="1" applyAlignment="1"/>
    <xf numFmtId="0" fontId="15" fillId="0" borderId="0" xfId="0" applyFont="1" applyFill="1" applyAlignment="1" applyProtection="1">
      <alignment horizontal="left"/>
    </xf>
    <xf numFmtId="0" fontId="7" fillId="0" borderId="0" xfId="0" applyNumberFormat="1" applyFont="1" applyFill="1" applyAlignment="1"/>
    <xf numFmtId="0" fontId="7" fillId="0" borderId="3" xfId="0" applyNumberFormat="1" applyFont="1" applyFill="1" applyBorder="1" applyAlignment="1"/>
    <xf numFmtId="0" fontId="7" fillId="0" borderId="3" xfId="0" applyNumberFormat="1" applyFont="1" applyBorder="1" applyAlignment="1"/>
    <xf numFmtId="0" fontId="16" fillId="0" borderId="27" xfId="102" applyNumberFormat="1" applyFont="1" applyFill="1" applyBorder="1" applyAlignment="1"/>
    <xf numFmtId="37" fontId="16" fillId="0" borderId="27" xfId="1" applyNumberFormat="1" applyFont="1" applyBorder="1"/>
    <xf numFmtId="37" fontId="16" fillId="0" borderId="39" xfId="1" applyNumberFormat="1" applyFont="1" applyBorder="1"/>
    <xf numFmtId="43" fontId="7" fillId="0" borderId="0" xfId="1" applyFont="1" applyAlignment="1"/>
    <xf numFmtId="0" fontId="13" fillId="0" borderId="1" xfId="0" applyNumberFormat="1" applyFont="1" applyBorder="1" applyAlignment="1"/>
    <xf numFmtId="0" fontId="14" fillId="3" borderId="3" xfId="0" applyNumberFormat="1" applyFont="1" applyFill="1" applyBorder="1" applyAlignment="1"/>
    <xf numFmtId="166" fontId="7" fillId="0" borderId="0" xfId="1" applyNumberFormat="1" applyFont="1" applyAlignment="1"/>
    <xf numFmtId="3" fontId="0" fillId="0" borderId="51" xfId="1" applyNumberFormat="1" applyFont="1" applyFill="1" applyBorder="1"/>
    <xf numFmtId="3" fontId="0" fillId="0" borderId="62" xfId="1" applyNumberFormat="1" applyFont="1" applyFill="1" applyBorder="1"/>
    <xf numFmtId="3" fontId="0" fillId="0" borderId="60" xfId="1" applyNumberFormat="1" applyFont="1" applyBorder="1"/>
    <xf numFmtId="3" fontId="7" fillId="0" borderId="59" xfId="1" applyNumberFormat="1" applyFont="1" applyFill="1" applyBorder="1"/>
    <xf numFmtId="37" fontId="0" fillId="0" borderId="61" xfId="1" applyNumberFormat="1" applyFont="1" applyFill="1" applyBorder="1"/>
    <xf numFmtId="37" fontId="16" fillId="0" borderId="19" xfId="1" applyNumberFormat="1" applyFont="1" applyBorder="1"/>
    <xf numFmtId="37" fontId="44" fillId="0" borderId="41" xfId="1" applyNumberFormat="1" applyFont="1" applyFill="1" applyBorder="1"/>
    <xf numFmtId="3" fontId="11" fillId="0" borderId="63" xfId="0" applyNumberFormat="1" applyFont="1" applyFill="1" applyBorder="1" applyAlignment="1" applyProtection="1"/>
    <xf numFmtId="3" fontId="0" fillId="0" borderId="59" xfId="1" applyNumberFormat="1" applyFont="1" applyBorder="1"/>
    <xf numFmtId="3" fontId="0" fillId="0" borderId="59" xfId="1" applyNumberFormat="1" applyFont="1" applyFill="1" applyBorder="1"/>
    <xf numFmtId="3" fontId="44" fillId="0" borderId="59" xfId="1" applyNumberFormat="1" applyFont="1" applyFill="1" applyBorder="1"/>
    <xf numFmtId="37" fontId="0" fillId="0" borderId="41" xfId="1" applyNumberFormat="1" applyFont="1" applyFill="1" applyBorder="1"/>
    <xf numFmtId="37" fontId="7" fillId="0" borderId="41" xfId="1" applyNumberFormat="1" applyFont="1" applyFill="1" applyBorder="1"/>
    <xf numFmtId="37" fontId="0" fillId="0" borderId="40" xfId="1" applyNumberFormat="1" applyFont="1" applyFill="1" applyBorder="1"/>
    <xf numFmtId="43" fontId="16" fillId="0" borderId="19" xfId="1" applyFont="1" applyBorder="1" applyAlignment="1">
      <alignment horizontal="center" wrapText="1"/>
    </xf>
    <xf numFmtId="0" fontId="7" fillId="0" borderId="0" xfId="102"/>
    <xf numFmtId="43" fontId="16" fillId="0" borderId="27" xfId="1" applyFont="1" applyBorder="1" applyAlignment="1">
      <alignment horizontal="center" wrapText="1"/>
    </xf>
    <xf numFmtId="3" fontId="0" fillId="0" borderId="28" xfId="1" applyNumberFormat="1" applyFont="1" applyBorder="1"/>
    <xf numFmtId="3" fontId="44" fillId="0" borderId="28" xfId="1" applyNumberFormat="1" applyFont="1" applyFill="1" applyBorder="1"/>
    <xf numFmtId="3" fontId="7" fillId="0" borderId="28" xfId="1" applyNumberFormat="1" applyFont="1" applyFill="1" applyBorder="1"/>
    <xf numFmtId="3" fontId="0" fillId="0" borderId="28" xfId="1" applyNumberFormat="1" applyFont="1" applyFill="1" applyBorder="1"/>
    <xf numFmtId="43" fontId="16" fillId="0" borderId="39" xfId="1" applyFont="1" applyBorder="1" applyAlignment="1">
      <alignment horizontal="center" wrapText="1"/>
    </xf>
    <xf numFmtId="2" fontId="12" fillId="0" borderId="3" xfId="0" applyNumberFormat="1" applyFont="1" applyBorder="1" applyAlignment="1"/>
    <xf numFmtId="170" fontId="7" fillId="0" borderId="0" xfId="0" applyNumberFormat="1" applyFont="1" applyAlignment="1"/>
    <xf numFmtId="1" fontId="12" fillId="0" borderId="3" xfId="0" applyNumberFormat="1" applyFont="1" applyBorder="1" applyAlignment="1"/>
    <xf numFmtId="1" fontId="12" fillId="7" borderId="3" xfId="0" applyNumberFormat="1" applyFont="1" applyFill="1" applyBorder="1" applyAlignment="1"/>
    <xf numFmtId="1" fontId="12" fillId="0" borderId="3" xfId="94" applyNumberFormat="1" applyFont="1" applyBorder="1" applyAlignment="1"/>
    <xf numFmtId="0" fontId="17" fillId="0" borderId="64" xfId="102" applyNumberFormat="1" applyFont="1" applyFill="1" applyBorder="1" applyAlignment="1"/>
    <xf numFmtId="0" fontId="17" fillId="0" borderId="0" xfId="102" applyNumberFormat="1" applyFont="1" applyFill="1" applyAlignment="1"/>
    <xf numFmtId="164" fontId="9" fillId="0" borderId="1" xfId="0" applyNumberFormat="1" applyFont="1" applyBorder="1" applyAlignment="1"/>
    <xf numFmtId="164" fontId="9" fillId="0" borderId="3" xfId="0" applyNumberFormat="1" applyFont="1" applyBorder="1" applyAlignment="1"/>
    <xf numFmtId="164" fontId="9" fillId="6" borderId="3" xfId="0" applyNumberFormat="1" applyFont="1" applyFill="1" applyBorder="1" applyAlignment="1"/>
    <xf numFmtId="164" fontId="9" fillId="7" borderId="3" xfId="0" applyNumberFormat="1" applyFont="1" applyFill="1" applyBorder="1" applyAlignment="1"/>
    <xf numFmtId="164" fontId="9" fillId="3" borderId="3" xfId="0" applyNumberFormat="1" applyFont="1" applyFill="1" applyBorder="1" applyAlignment="1"/>
    <xf numFmtId="164" fontId="9" fillId="0" borderId="3" xfId="0" applyNumberFormat="1" applyFont="1" applyFill="1" applyBorder="1" applyAlignment="1"/>
    <xf numFmtId="164" fontId="9" fillId="9" borderId="3" xfId="0" applyNumberFormat="1" applyFont="1" applyFill="1" applyBorder="1" applyAlignment="1"/>
    <xf numFmtId="0" fontId="71" fillId="70" borderId="5" xfId="0" applyNumberFormat="1" applyFont="1" applyFill="1" applyBorder="1" applyAlignment="1">
      <alignment horizontal="center"/>
    </xf>
    <xf numFmtId="0" fontId="9" fillId="0" borderId="0" xfId="0" applyNumberFormat="1" applyFont="1" applyFill="1" applyBorder="1" applyAlignment="1">
      <alignment horizontal="center"/>
    </xf>
    <xf numFmtId="3" fontId="10" fillId="0" borderId="0" xfId="102" applyNumberFormat="1" applyFont="1" applyFill="1" applyAlignment="1">
      <alignment horizontal="center"/>
    </xf>
    <xf numFmtId="0" fontId="8" fillId="2" borderId="0" xfId="84" applyNumberFormat="1" applyFont="1" applyFill="1" applyAlignment="1"/>
    <xf numFmtId="0" fontId="67" fillId="0" borderId="0" xfId="84" applyFont="1" applyAlignment="1"/>
    <xf numFmtId="0" fontId="10" fillId="2" borderId="0" xfId="84" applyNumberFormat="1" applyFont="1" applyFill="1" applyAlignment="1"/>
    <xf numFmtId="0" fontId="16" fillId="0" borderId="0" xfId="84" applyFont="1" applyAlignment="1"/>
    <xf numFmtId="0" fontId="8" fillId="2" borderId="0" xfId="84" applyNumberFormat="1" applyFont="1" applyFill="1" applyAlignment="1">
      <alignment horizontal="left"/>
    </xf>
    <xf numFmtId="0" fontId="16" fillId="0" borderId="0" xfId="84" applyFont="1" applyBorder="1" applyAlignment="1"/>
    <xf numFmtId="0" fontId="67" fillId="0" borderId="0" xfId="84" applyFont="1" applyBorder="1" applyAlignment="1"/>
    <xf numFmtId="0" fontId="9" fillId="0" borderId="43" xfId="85" applyNumberFormat="1" applyFont="1" applyBorder="1" applyAlignment="1">
      <alignment wrapText="1"/>
    </xf>
    <xf numFmtId="0" fontId="9" fillId="2" borderId="21" xfId="84" applyNumberFormat="1" applyFont="1" applyFill="1" applyBorder="1" applyAlignment="1">
      <alignment wrapText="1"/>
    </xf>
    <xf numFmtId="0" fontId="9" fillId="2" borderId="43" xfId="84" applyNumberFormat="1" applyFont="1" applyFill="1" applyBorder="1" applyAlignment="1">
      <alignment wrapText="1"/>
    </xf>
    <xf numFmtId="0" fontId="8" fillId="0" borderId="0" xfId="85" applyNumberFormat="1" applyFont="1" applyAlignment="1"/>
    <xf numFmtId="0" fontId="9" fillId="2" borderId="26" xfId="84" applyNumberFormat="1" applyFont="1" applyFill="1" applyBorder="1" applyAlignment="1">
      <alignment wrapText="1"/>
    </xf>
    <xf numFmtId="169" fontId="12" fillId="2" borderId="49" xfId="84" applyNumberFormat="1" applyFont="1" applyFill="1" applyBorder="1" applyAlignment="1"/>
    <xf numFmtId="3" fontId="12" fillId="2" borderId="49" xfId="84" applyNumberFormat="1" applyFont="1" applyFill="1" applyBorder="1" applyAlignment="1"/>
    <xf numFmtId="3" fontId="12" fillId="6" borderId="49" xfId="84" applyNumberFormat="1" applyFont="1" applyFill="1" applyBorder="1" applyAlignment="1"/>
    <xf numFmtId="3" fontId="12" fillId="4" borderId="49" xfId="84" applyNumberFormat="1" applyFont="1" applyFill="1" applyBorder="1" applyAlignment="1"/>
    <xf numFmtId="3" fontId="12" fillId="7" borderId="49" xfId="84" applyNumberFormat="1" applyFont="1" applyFill="1" applyBorder="1" applyAlignment="1"/>
    <xf numFmtId="3" fontId="12" fillId="9" borderId="49" xfId="84" applyNumberFormat="1" applyFont="1" applyFill="1" applyBorder="1" applyAlignment="1"/>
    <xf numFmtId="0" fontId="12" fillId="5" borderId="3" xfId="84" applyNumberFormat="1" applyFont="1" applyFill="1" applyBorder="1" applyAlignment="1">
      <alignment wrapText="1"/>
    </xf>
    <xf numFmtId="3" fontId="12" fillId="5" borderId="49" xfId="84" applyNumberFormat="1" applyFont="1" applyFill="1" applyBorder="1" applyAlignment="1">
      <alignment wrapText="1"/>
    </xf>
    <xf numFmtId="0" fontId="12" fillId="4" borderId="3" xfId="84" applyNumberFormat="1" applyFont="1" applyFill="1" applyBorder="1" applyAlignment="1">
      <alignment wrapText="1"/>
    </xf>
    <xf numFmtId="0" fontId="12" fillId="6" borderId="3" xfId="84" applyNumberFormat="1" applyFont="1" applyFill="1" applyBorder="1" applyAlignment="1">
      <alignment wrapText="1"/>
    </xf>
    <xf numFmtId="0" fontId="12" fillId="8" borderId="48" xfId="84" applyNumberFormat="1" applyFont="1" applyFill="1" applyBorder="1" applyAlignment="1">
      <alignment horizontal="center"/>
    </xf>
    <xf numFmtId="3" fontId="74" fillId="2" borderId="49" xfId="84" applyNumberFormat="1" applyFont="1" applyFill="1" applyBorder="1" applyAlignment="1"/>
    <xf numFmtId="169" fontId="12" fillId="2" borderId="44" xfId="84" applyNumberFormat="1" applyFont="1" applyFill="1" applyBorder="1" applyAlignment="1"/>
    <xf numFmtId="3" fontId="12" fillId="2" borderId="44" xfId="84" applyNumberFormat="1" applyFont="1" applyFill="1" applyBorder="1" applyAlignment="1"/>
    <xf numFmtId="3" fontId="12" fillId="6" borderId="44" xfId="84" applyNumberFormat="1" applyFont="1" applyFill="1" applyBorder="1" applyAlignment="1"/>
    <xf numFmtId="3" fontId="12" fillId="4" borderId="44" xfId="84" applyNumberFormat="1" applyFont="1" applyFill="1" applyBorder="1" applyAlignment="1"/>
    <xf numFmtId="3" fontId="12" fillId="7" borderId="44" xfId="84" applyNumberFormat="1" applyFont="1" applyFill="1" applyBorder="1" applyAlignment="1"/>
    <xf numFmtId="169" fontId="12" fillId="2" borderId="3" xfId="84" applyNumberFormat="1" applyFont="1" applyFill="1" applyBorder="1" applyAlignment="1"/>
    <xf numFmtId="3" fontId="12" fillId="2" borderId="3" xfId="84" applyNumberFormat="1" applyFont="1" applyFill="1" applyBorder="1" applyAlignment="1"/>
    <xf numFmtId="3" fontId="12" fillId="6" borderId="3" xfId="84" applyNumberFormat="1" applyFont="1" applyFill="1" applyBorder="1" applyAlignment="1"/>
    <xf numFmtId="3" fontId="12" fillId="7" borderId="3" xfId="84" applyNumberFormat="1" applyFont="1" applyFill="1" applyBorder="1" applyAlignment="1"/>
    <xf numFmtId="3" fontId="12" fillId="6" borderId="23" xfId="84" applyNumberFormat="1" applyFont="1" applyFill="1" applyBorder="1" applyAlignment="1"/>
    <xf numFmtId="37" fontId="9" fillId="0" borderId="3" xfId="0" applyNumberFormat="1" applyFont="1" applyBorder="1" applyAlignment="1"/>
    <xf numFmtId="37" fontId="9" fillId="7" borderId="3" xfId="0" applyNumberFormat="1" applyFont="1" applyFill="1" applyBorder="1" applyAlignment="1"/>
    <xf numFmtId="37" fontId="9" fillId="3" borderId="3" xfId="0" applyNumberFormat="1" applyFont="1" applyFill="1" applyBorder="1" applyAlignment="1"/>
    <xf numFmtId="0" fontId="9" fillId="0" borderId="1" xfId="102" applyNumberFormat="1" applyFont="1" applyBorder="1" applyAlignment="1">
      <alignment wrapText="1"/>
    </xf>
    <xf numFmtId="0" fontId="8" fillId="0" borderId="0" xfId="0" applyNumberFormat="1" applyFont="1" applyAlignment="1">
      <alignment horizontal="center"/>
    </xf>
    <xf numFmtId="0" fontId="9" fillId="0" borderId="0" xfId="0" applyNumberFormat="1" applyFont="1" applyAlignment="1">
      <alignment horizontal="center"/>
    </xf>
    <xf numFmtId="0" fontId="17" fillId="0" borderId="0" xfId="102" applyNumberFormat="1" applyFont="1" applyFill="1" applyAlignment="1">
      <alignment wrapText="1"/>
    </xf>
    <xf numFmtId="0" fontId="16" fillId="0" borderId="0" xfId="102" applyNumberFormat="1" applyFont="1" applyFill="1" applyAlignment="1">
      <alignment horizontal="centerContinuous"/>
    </xf>
    <xf numFmtId="3" fontId="10" fillId="0" borderId="0" xfId="102" applyNumberFormat="1" applyFont="1" applyFill="1" applyAlignment="1">
      <alignment horizontal="centerContinuous"/>
    </xf>
    <xf numFmtId="0" fontId="8" fillId="0" borderId="0" xfId="0" applyNumberFormat="1" applyFont="1" applyAlignment="1"/>
    <xf numFmtId="0" fontId="8" fillId="2" borderId="0" xfId="84" applyNumberFormat="1" applyFont="1" applyFill="1" applyAlignment="1">
      <alignment horizontal="center"/>
    </xf>
    <xf numFmtId="0" fontId="14" fillId="2" borderId="51" xfId="84" applyNumberFormat="1" applyFont="1" applyFill="1" applyBorder="1" applyAlignment="1">
      <alignment horizontal="center"/>
    </xf>
    <xf numFmtId="0" fontId="14" fillId="2" borderId="0" xfId="84" applyNumberFormat="1" applyFont="1" applyFill="1" applyAlignment="1">
      <alignment horizontal="center"/>
    </xf>
    <xf numFmtId="0" fontId="10" fillId="2" borderId="0" xfId="84" applyNumberFormat="1" applyFont="1" applyFill="1" applyAlignment="1">
      <alignment horizontal="center"/>
    </xf>
    <xf numFmtId="0" fontId="14" fillId="2" borderId="27" xfId="84" applyNumberFormat="1" applyFont="1" applyFill="1" applyBorder="1" applyAlignment="1">
      <alignment horizontal="center"/>
    </xf>
    <xf numFmtId="0" fontId="71" fillId="70" borderId="5" xfId="0" applyNumberFormat="1" applyFont="1" applyFill="1" applyBorder="1" applyAlignment="1">
      <alignment horizontal="centerContinuous"/>
    </xf>
    <xf numFmtId="0" fontId="71" fillId="70" borderId="5" xfId="102" applyNumberFormat="1" applyFont="1" applyFill="1" applyBorder="1" applyAlignment="1">
      <alignment horizontal="centerContinuous"/>
    </xf>
    <xf numFmtId="0" fontId="68" fillId="70" borderId="5" xfId="0" applyNumberFormat="1" applyFont="1" applyFill="1" applyBorder="1" applyAlignment="1">
      <alignment horizontal="centerContinuous"/>
    </xf>
    <xf numFmtId="0" fontId="73" fillId="0" borderId="0" xfId="0" applyFont="1" applyAlignment="1">
      <alignment vertical="center" wrapText="1"/>
    </xf>
  </cellXfs>
  <cellStyles count="192">
    <cellStyle name="20% - Accent1" xfId="135" builtinId="30" customBuiltin="1"/>
    <cellStyle name="20% - Accent1 2" xfId="2"/>
    <cellStyle name="20% - Accent1 3" xfId="179"/>
    <cellStyle name="20% - Accent2" xfId="139" builtinId="34" customBuiltin="1"/>
    <cellStyle name="20% - Accent2 2" xfId="3"/>
    <cellStyle name="20% - Accent2 3" xfId="181"/>
    <cellStyle name="20% - Accent3" xfId="143" builtinId="38" customBuiltin="1"/>
    <cellStyle name="20% - Accent3 2" xfId="4"/>
    <cellStyle name="20% - Accent3 3" xfId="183"/>
    <cellStyle name="20% - Accent4" xfId="147" builtinId="42" customBuiltin="1"/>
    <cellStyle name="20% - Accent4 2" xfId="5"/>
    <cellStyle name="20% - Accent4 3" xfId="185"/>
    <cellStyle name="20% - Accent5" xfId="151" builtinId="46" customBuiltin="1"/>
    <cellStyle name="20% - Accent5 2" xfId="6"/>
    <cellStyle name="20% - Accent5 3" xfId="187"/>
    <cellStyle name="20% - Accent6" xfId="155" builtinId="50" customBuiltin="1"/>
    <cellStyle name="20% - Accent6 2" xfId="7"/>
    <cellStyle name="20% - Accent6 3" xfId="189"/>
    <cellStyle name="40% - Accent1" xfId="136" builtinId="31" customBuiltin="1"/>
    <cellStyle name="40% - Accent1 2" xfId="8"/>
    <cellStyle name="40% - Accent1 3" xfId="180"/>
    <cellStyle name="40% - Accent2" xfId="140" builtinId="35" customBuiltin="1"/>
    <cellStyle name="40% - Accent2 2" xfId="9"/>
    <cellStyle name="40% - Accent2 3" xfId="182"/>
    <cellStyle name="40% - Accent3" xfId="144" builtinId="39" customBuiltin="1"/>
    <cellStyle name="40% - Accent3 2" xfId="10"/>
    <cellStyle name="40% - Accent3 3" xfId="184"/>
    <cellStyle name="40% - Accent4" xfId="148" builtinId="43" customBuiltin="1"/>
    <cellStyle name="40% - Accent4 2" xfId="11"/>
    <cellStyle name="40% - Accent4 3" xfId="186"/>
    <cellStyle name="40% - Accent5" xfId="152" builtinId="47" customBuiltin="1"/>
    <cellStyle name="40% - Accent5 2" xfId="12"/>
    <cellStyle name="40% - Accent5 3" xfId="188"/>
    <cellStyle name="40% - Accent6" xfId="156" builtinId="51" customBuiltin="1"/>
    <cellStyle name="40% - Accent6 2" xfId="13"/>
    <cellStyle name="40% - Accent6 3" xfId="190"/>
    <cellStyle name="60% - Accent1" xfId="137" builtinId="32" customBuiltin="1"/>
    <cellStyle name="60% - Accent1 2" xfId="14"/>
    <cellStyle name="60% - Accent2" xfId="141" builtinId="36" customBuiltin="1"/>
    <cellStyle name="60% - Accent2 2" xfId="15"/>
    <cellStyle name="60% - Accent3" xfId="145" builtinId="40" customBuiltin="1"/>
    <cellStyle name="60% - Accent3 2" xfId="16"/>
    <cellStyle name="60% - Accent4" xfId="149" builtinId="44" customBuiltin="1"/>
    <cellStyle name="60% - Accent4 2" xfId="17"/>
    <cellStyle name="60% - Accent5" xfId="153" builtinId="48" customBuiltin="1"/>
    <cellStyle name="60% - Accent5 2" xfId="18"/>
    <cellStyle name="60% - Accent6" xfId="157" builtinId="52" customBuiltin="1"/>
    <cellStyle name="60% - Accent6 2" xfId="19"/>
    <cellStyle name="Accent1" xfId="134" builtinId="29" customBuiltin="1"/>
    <cellStyle name="Accent1 2" xfId="20"/>
    <cellStyle name="Accent2" xfId="138" builtinId="33" customBuiltin="1"/>
    <cellStyle name="Accent2 2" xfId="21"/>
    <cellStyle name="Accent3" xfId="142" builtinId="37" customBuiltin="1"/>
    <cellStyle name="Accent3 2" xfId="22"/>
    <cellStyle name="Accent4" xfId="146" builtinId="41" customBuiltin="1"/>
    <cellStyle name="Accent4 2" xfId="23"/>
    <cellStyle name="Accent5" xfId="150" builtinId="45" customBuiltin="1"/>
    <cellStyle name="Accent5 2" xfId="24"/>
    <cellStyle name="Accent6" xfId="154" builtinId="49" customBuiltin="1"/>
    <cellStyle name="Accent6 2" xfId="25"/>
    <cellStyle name="Bad" xfId="124" builtinId="27" customBuiltin="1"/>
    <cellStyle name="Bad 2" xfId="26"/>
    <cellStyle name="Calculation" xfId="128" builtinId="22" customBuiltin="1"/>
    <cellStyle name="Calculation 2" xfId="27"/>
    <cellStyle name="Check Cell" xfId="130" builtinId="23" customBuiltin="1"/>
    <cellStyle name="Check Cell 2" xfId="28"/>
    <cellStyle name="Comma" xfId="83" builtinId="3"/>
    <cellStyle name="Comma 2" xfId="1"/>
    <cellStyle name="Comma 2 2" xfId="29"/>
    <cellStyle name="Comma 2 2 2" xfId="170"/>
    <cellStyle name="Comma 3" xfId="30"/>
    <cellStyle name="Comma 4" xfId="31"/>
    <cellStyle name="Comma 5" xfId="32"/>
    <cellStyle name="Currency 2" xfId="33"/>
    <cellStyle name="Currency 2 2" xfId="98"/>
    <cellStyle name="Currency 3" xfId="34"/>
    <cellStyle name="Currency 3 2" xfId="99"/>
    <cellStyle name="Currency 4" xfId="35"/>
    <cellStyle name="Excel Built-in Normal" xfId="163"/>
    <cellStyle name="Explanatory Text" xfId="132" builtinId="53" customBuiltin="1"/>
    <cellStyle name="Explanatory Text 2" xfId="36"/>
    <cellStyle name="Good" xfId="123" builtinId="26" customBuiltin="1"/>
    <cellStyle name="Good 2" xfId="37"/>
    <cellStyle name="Heading" xfId="164"/>
    <cellStyle name="Heading 1" xfId="119" builtinId="16" customBuiltin="1"/>
    <cellStyle name="Heading 1 2" xfId="38"/>
    <cellStyle name="Heading 2" xfId="120" builtinId="17" customBuiltin="1"/>
    <cellStyle name="Heading 2 2" xfId="39"/>
    <cellStyle name="Heading 3" xfId="121" builtinId="18" customBuiltin="1"/>
    <cellStyle name="Heading 3 2" xfId="40"/>
    <cellStyle name="Heading 4" xfId="122" builtinId="19" customBuiltin="1"/>
    <cellStyle name="Heading 4 2" xfId="41"/>
    <cellStyle name="Heading1" xfId="165"/>
    <cellStyle name="Hyperlink 2" xfId="100"/>
    <cellStyle name="Input" xfId="126" builtinId="20" customBuiltin="1"/>
    <cellStyle name="Input 2" xfId="42"/>
    <cellStyle name="Linked Cell" xfId="129" builtinId="24" customBuiltin="1"/>
    <cellStyle name="Linked Cell 2" xfId="43"/>
    <cellStyle name="Neutral" xfId="125" builtinId="28" customBuiltin="1"/>
    <cellStyle name="Neutral 2" xfId="44"/>
    <cellStyle name="Normal" xfId="0" builtinId="0"/>
    <cellStyle name="Normal 10" xfId="101"/>
    <cellStyle name="Normal 10 2" xfId="102"/>
    <cellStyle name="Normal 11" xfId="103"/>
    <cellStyle name="Normal 12" xfId="104"/>
    <cellStyle name="Normal 13" xfId="105"/>
    <cellStyle name="Normal 14" xfId="97"/>
    <cellStyle name="Normal 15" xfId="160"/>
    <cellStyle name="Normal 2" xfId="45"/>
    <cellStyle name="Normal 2 2" xfId="46"/>
    <cellStyle name="Normal 2 2 2" xfId="171"/>
    <cellStyle name="Normal 2 3" xfId="47"/>
    <cellStyle name="Normal 2 4" xfId="48"/>
    <cellStyle name="Normal 2 4 2" xfId="106"/>
    <cellStyle name="Normal 2 5" xfId="107"/>
    <cellStyle name="Normal 2 5 2" xfId="172"/>
    <cellStyle name="Normal 2 6" xfId="114"/>
    <cellStyle name="Normal 2 6 2" xfId="175"/>
    <cellStyle name="Normal 2 7" xfId="158"/>
    <cellStyle name="Normal 2 8" xfId="161"/>
    <cellStyle name="Normal 2 9" xfId="168"/>
    <cellStyle name="Normal 2_Hillsborough - 2008-2009 Student with Disabilities Report" xfId="108"/>
    <cellStyle name="Normal 3" xfId="49"/>
    <cellStyle name="Normal 3 2" xfId="115"/>
    <cellStyle name="Normal 3 2 2" xfId="176"/>
    <cellStyle name="Normal 3 3" xfId="162"/>
    <cellStyle name="Normal 4" xfId="50"/>
    <cellStyle name="Normal 4 2" xfId="116"/>
    <cellStyle name="Normal 4 2 2" xfId="177"/>
    <cellStyle name="Normal 5" xfId="109"/>
    <cellStyle name="Normal 5 2" xfId="117"/>
    <cellStyle name="Normal 5 2 2" xfId="178"/>
    <cellStyle name="Normal 5 3" xfId="169"/>
    <cellStyle name="Normal 5 4" xfId="173"/>
    <cellStyle name="Normal 6" xfId="110"/>
    <cellStyle name="Normal 6 2" xfId="174"/>
    <cellStyle name="Normal 7" xfId="111"/>
    <cellStyle name="Normal 8" xfId="112"/>
    <cellStyle name="Normal 9" xfId="113"/>
    <cellStyle name="Normal_2006-07 Student Disabled Report (Ed's summary by fund)" xfId="84"/>
    <cellStyle name="Normal_2007-2008 Student with Disabilities Report - Template" xfId="85"/>
    <cellStyle name="Normal_Central FL 2007-2008 Student with Disabilities Report" xfId="86"/>
    <cellStyle name="Normal_Chipola 2007-2008 Student with Disabilities Report" xfId="87"/>
    <cellStyle name="Normal_Daytona 2007-2008 Student with Disabilities Report" xfId="88"/>
    <cellStyle name="Normal_FL Keys 2007-2008 Rpt for Student with Disabilities" xfId="89"/>
    <cellStyle name="Normal_Gulf Coast 2007-2008 Student with Disabilities Report" xfId="90"/>
    <cellStyle name="Normal_Hillsborough 2007-2008 Student with Disabilities Report" xfId="91"/>
    <cellStyle name="Normal_Miami-Dade FY 2007-2008 Report Expenditures Students With Disabilities" xfId="92"/>
    <cellStyle name="Normal_Polk 2007-2008 Student with Disabilities Report" xfId="93"/>
    <cellStyle name="Normal_St Johns River 2007-2008 Student with Disabilities Report" xfId="94"/>
    <cellStyle name="Normal_St Pete 2007-2008 Student with Disabilities Report" xfId="95"/>
    <cellStyle name="Normal_Valencia 2007-2008 Student with Disabilities Report" xfId="96"/>
    <cellStyle name="Note 2" xfId="51"/>
    <cellStyle name="Note 2 2" xfId="159"/>
    <cellStyle name="Note 2 2 2" xfId="191"/>
    <cellStyle name="Note 3" xfId="52"/>
    <cellStyle name="Output" xfId="127" builtinId="21" customBuiltin="1"/>
    <cellStyle name="Output 2" xfId="53"/>
    <cellStyle name="Percent 2" xfId="54"/>
    <cellStyle name="Percent 3" xfId="55"/>
    <cellStyle name="Percent 4" xfId="56"/>
    <cellStyle name="Percent 5" xfId="57"/>
    <cellStyle name="Result" xfId="166"/>
    <cellStyle name="Result2" xfId="167"/>
    <cellStyle name="SAS FM Client calculated data cell (data entry table)" xfId="58"/>
    <cellStyle name="SAS FM Client calculated data cell (read only table)" xfId="59"/>
    <cellStyle name="SAS FM Column drillable header" xfId="60"/>
    <cellStyle name="SAS FM Column drillable header 2" xfId="61"/>
    <cellStyle name="SAS FM Column header" xfId="62"/>
    <cellStyle name="SAS FM Column header 2" xfId="63"/>
    <cellStyle name="SAS FM Drill path" xfId="64"/>
    <cellStyle name="SAS FM Drill path 2" xfId="65"/>
    <cellStyle name="SAS FM Invalid data cell" xfId="66"/>
    <cellStyle name="SAS FM Invalid data cell 2" xfId="67"/>
    <cellStyle name="SAS FM Read-only data cell (data entry table)" xfId="68"/>
    <cellStyle name="SAS FM Read-only data cell (data entry table) 2" xfId="69"/>
    <cellStyle name="SAS FM Read-only data cell (read-only table)" xfId="70"/>
    <cellStyle name="SAS FM Read-only data cell (read-only table) 2" xfId="71"/>
    <cellStyle name="SAS FM Row drillable header" xfId="72"/>
    <cellStyle name="SAS FM Row drillable header 2" xfId="73"/>
    <cellStyle name="SAS FM Row header" xfId="74"/>
    <cellStyle name="SAS FM Row header 2" xfId="75"/>
    <cellStyle name="SAS FM Slicers" xfId="76"/>
    <cellStyle name="SAS FM Slicers 2" xfId="77"/>
    <cellStyle name="SAS FM Writeable data cell" xfId="78"/>
    <cellStyle name="SAS FM Writeable data cell 2" xfId="79"/>
    <cellStyle name="Title" xfId="118" builtinId="15" customBuiltin="1"/>
    <cellStyle name="Title 2" xfId="80"/>
    <cellStyle name="Total" xfId="133" builtinId="25" customBuiltin="1"/>
    <cellStyle name="Total 2" xfId="81"/>
    <cellStyle name="Warning Text" xfId="131" builtinId="11" customBuiltin="1"/>
    <cellStyle name="Warning Text 2" xfId="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PERM/Disabled%20Student%20Report/FY%202011-12/Summary%20Reports/Summary%20Student%20with%20Disabilities%20Report%20FY%202011-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revard"/>
      <sheetName val="Broward"/>
      <sheetName val="Chipola"/>
      <sheetName val="College of Central Florida"/>
      <sheetName val="Daytona"/>
      <sheetName val="Edison"/>
      <sheetName val="Florida Gateway College"/>
      <sheetName val="Florida Keys"/>
      <sheetName val="Florida State College"/>
      <sheetName val="Gulf Coast"/>
      <sheetName val="Hillsborough"/>
      <sheetName val="Indian River"/>
      <sheetName val="Lake-Sumter"/>
      <sheetName val="Miami Dade"/>
      <sheetName val="North Florida"/>
      <sheetName val="Northwest Florida"/>
      <sheetName val="Palm Beach"/>
      <sheetName val="Pasco-Hernando"/>
      <sheetName val="Pensacola"/>
      <sheetName val="Polk"/>
      <sheetName val="Saint Johns"/>
      <sheetName val="Saint Pete"/>
      <sheetName val="Santa Fe"/>
      <sheetName val="Seminole"/>
      <sheetName val="South Florida"/>
      <sheetName val="State College of Florida "/>
      <sheetName val="Tallahassee"/>
      <sheetName val="Valencia"/>
      <sheetName val="Comparison-Disb Rpt to CA2"/>
    </sheetNames>
    <sheetDataSet>
      <sheetData sheetId="0">
        <row r="20">
          <cell r="D20">
            <v>715722.26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6"/>
  <sheetViews>
    <sheetView showGridLines="0" tabSelected="1" zoomScale="60" zoomScaleNormal="60" zoomScaleSheetLayoutView="70" workbookViewId="0">
      <selection activeCell="B1" sqref="B1"/>
    </sheetView>
  </sheetViews>
  <sheetFormatPr defaultColWidth="9.6640625" defaultRowHeight="14.1" customHeight="1"/>
  <cols>
    <col min="1" max="1" width="4.6640625" style="1064" customWidth="1"/>
    <col min="2" max="2" width="59.6640625" style="1064" customWidth="1"/>
    <col min="3" max="3" width="23" style="1064" customWidth="1"/>
    <col min="4" max="4" width="23.44140625" style="1064" customWidth="1"/>
    <col min="5" max="5" width="23.6640625" style="1064" customWidth="1"/>
    <col min="6" max="6" width="20.77734375" style="1064" customWidth="1"/>
    <col min="7" max="7" width="17.6640625" style="1064" customWidth="1"/>
    <col min="8" max="8" width="1.6640625" style="1064" customWidth="1"/>
    <col min="9" max="9" width="12.77734375" style="1064" hidden="1" customWidth="1"/>
    <col min="10" max="10" width="9.77734375" style="1064" hidden="1" customWidth="1"/>
    <col min="11" max="16384" width="9.6640625" style="1064"/>
  </cols>
  <sheetData>
    <row r="1" spans="1:10" ht="25.15" customHeight="1">
      <c r="A1" s="157" t="s">
        <v>39</v>
      </c>
      <c r="B1" s="1013"/>
      <c r="C1" s="1014"/>
      <c r="D1" s="1014"/>
      <c r="E1" s="1014"/>
      <c r="F1" s="1014"/>
      <c r="G1" s="1014"/>
      <c r="H1" s="1015"/>
    </row>
    <row r="2" spans="1:10" ht="25.15" customHeight="1">
      <c r="A2" s="1013" t="s">
        <v>0</v>
      </c>
      <c r="B2" s="1013"/>
      <c r="C2" s="1013"/>
      <c r="D2" s="1013"/>
      <c r="E2" s="1013"/>
      <c r="F2" s="1013"/>
      <c r="G2" s="1013"/>
      <c r="H2" s="1015"/>
    </row>
    <row r="3" spans="1:10" ht="25.15" customHeight="1">
      <c r="A3" s="1013" t="s">
        <v>114</v>
      </c>
      <c r="B3" s="1013"/>
      <c r="C3" s="1013"/>
      <c r="D3" s="1013"/>
      <c r="E3" s="1013"/>
      <c r="F3" s="1013"/>
      <c r="G3" s="1013"/>
      <c r="H3" s="1015"/>
    </row>
    <row r="4" spans="1:10" ht="25.15" customHeight="1">
      <c r="A4" s="1013"/>
      <c r="B4" s="1013"/>
      <c r="C4" s="1048"/>
      <c r="D4" s="1048"/>
      <c r="E4" s="1048"/>
      <c r="F4" s="1013"/>
      <c r="G4" s="1013"/>
      <c r="H4" s="1015"/>
    </row>
    <row r="5" spans="1:10" ht="25.15" customHeight="1">
      <c r="A5" s="1048" t="s">
        <v>100</v>
      </c>
      <c r="B5" s="1048"/>
      <c r="C5" s="1048"/>
      <c r="D5" s="1048"/>
      <c r="E5" s="1048"/>
      <c r="F5" s="1048"/>
      <c r="G5" s="1048"/>
      <c r="H5" s="1015"/>
    </row>
    <row r="6" spans="1:10" ht="25.15" customHeight="1">
      <c r="A6" s="2"/>
      <c r="B6" s="3"/>
      <c r="C6" s="3"/>
      <c r="D6" s="3"/>
      <c r="E6" s="3"/>
      <c r="F6" s="3"/>
      <c r="G6" s="4"/>
      <c r="H6" s="1015"/>
    </row>
    <row r="7" spans="1:10" ht="25.15" customHeight="1" thickBot="1">
      <c r="A7" s="1015"/>
      <c r="B7" s="1015"/>
      <c r="C7" s="1015"/>
      <c r="D7" s="1015"/>
      <c r="E7" s="1015"/>
      <c r="F7" s="1015"/>
      <c r="G7" s="1015"/>
      <c r="H7" s="1015"/>
    </row>
    <row r="8" spans="1:10" ht="106.9" customHeight="1" thickBot="1">
      <c r="A8" s="242"/>
      <c r="B8" s="243" t="s">
        <v>7</v>
      </c>
      <c r="C8" s="244" t="s">
        <v>71</v>
      </c>
      <c r="D8" s="244" t="s">
        <v>95</v>
      </c>
      <c r="E8" s="244" t="s">
        <v>98</v>
      </c>
      <c r="F8" s="244" t="s">
        <v>102</v>
      </c>
      <c r="G8" s="245" t="s">
        <v>36</v>
      </c>
      <c r="H8" s="1049"/>
    </row>
    <row r="9" spans="1:10" ht="24.6" customHeight="1">
      <c r="A9" s="246" t="s">
        <v>1</v>
      </c>
      <c r="B9" s="1051" t="s">
        <v>8</v>
      </c>
      <c r="C9" s="1052"/>
      <c r="D9" s="1053"/>
      <c r="E9" s="1053"/>
      <c r="F9" s="1053"/>
      <c r="G9" s="247"/>
      <c r="H9" s="1049"/>
    </row>
    <row r="10" spans="1:10" ht="24.6" customHeight="1">
      <c r="A10" s="193">
        <v>1</v>
      </c>
      <c r="B10" s="1041" t="s">
        <v>9</v>
      </c>
      <c r="C10" s="169">
        <f>SUM('Eastern Florida :Valencia'!C10)</f>
        <v>2245250.75</v>
      </c>
      <c r="D10" s="169">
        <f>SUM('Eastern Florida :Valencia'!D10)</f>
        <v>58865.279999999999</v>
      </c>
      <c r="E10" s="169">
        <f>SUM('Eastern Florida :Valencia'!E10)</f>
        <v>0</v>
      </c>
      <c r="F10" s="169">
        <f>SUM('Eastern Florida :Valencia'!F10)</f>
        <v>0</v>
      </c>
      <c r="G10" s="248">
        <f>SUM(C10:F10)</f>
        <v>2304116.0299999998</v>
      </c>
      <c r="H10" s="1049"/>
    </row>
    <row r="11" spans="1:10" ht="24.6" customHeight="1">
      <c r="A11" s="193">
        <v>2</v>
      </c>
      <c r="B11" s="1041" t="s">
        <v>10</v>
      </c>
      <c r="C11" s="169">
        <f>SUM('Eastern Florida :Valencia'!C11)</f>
        <v>3469072.629999999</v>
      </c>
      <c r="D11" s="169">
        <f>SUM('Eastern Florida :Valencia'!D11)</f>
        <v>287158.13</v>
      </c>
      <c r="E11" s="169">
        <f>SUM('Eastern Florida :Valencia'!E11)</f>
        <v>108.88</v>
      </c>
      <c r="F11" s="169">
        <f>SUM('Eastern Florida :Valencia'!F11)</f>
        <v>0</v>
      </c>
      <c r="G11" s="248">
        <f>SUM(C11:F11)</f>
        <v>3756339.6399999987</v>
      </c>
      <c r="H11" s="1049"/>
    </row>
    <row r="12" spans="1:10" ht="24.6" customHeight="1">
      <c r="A12" s="193">
        <v>3</v>
      </c>
      <c r="B12" s="1041" t="s">
        <v>11</v>
      </c>
      <c r="C12" s="169">
        <f>SUM('Eastern Florida :Valencia'!C12)</f>
        <v>1653252.0799999998</v>
      </c>
      <c r="D12" s="169">
        <f>SUM('Eastern Florida :Valencia'!D12)</f>
        <v>335713.00000000006</v>
      </c>
      <c r="E12" s="169">
        <f>SUM('Eastern Florida :Valencia'!E12)</f>
        <v>0</v>
      </c>
      <c r="F12" s="169">
        <f>SUM('Eastern Florida :Valencia'!F12)</f>
        <v>0</v>
      </c>
      <c r="G12" s="248">
        <f>SUM(C12:F12)</f>
        <v>1988965.0799999998</v>
      </c>
      <c r="H12" s="1049"/>
    </row>
    <row r="13" spans="1:10" ht="24.6" customHeight="1">
      <c r="A13" s="194">
        <v>4</v>
      </c>
      <c r="B13" s="1041" t="s">
        <v>12</v>
      </c>
      <c r="C13" s="169">
        <f>SUM('Eastern Florida :Valencia'!C13)</f>
        <v>82711.12999999999</v>
      </c>
      <c r="D13" s="169">
        <f>SUM('Eastern Florida :Valencia'!D13)</f>
        <v>0</v>
      </c>
      <c r="E13" s="169">
        <f>SUM('Eastern Florida :Valencia'!E13)</f>
        <v>0</v>
      </c>
      <c r="F13" s="169">
        <f>SUM('Eastern Florida :Valencia'!F13)</f>
        <v>0</v>
      </c>
      <c r="G13" s="248">
        <f>SUM(C13:F13)</f>
        <v>82711.12999999999</v>
      </c>
      <c r="H13" s="1049"/>
    </row>
    <row r="14" spans="1:10" ht="24.6" customHeight="1">
      <c r="A14" s="249"/>
      <c r="B14" s="158" t="s">
        <v>13</v>
      </c>
      <c r="C14" s="171">
        <f>SUM(C10:C13)</f>
        <v>7450286.5899999989</v>
      </c>
      <c r="D14" s="171">
        <f>SUM(D10:D13)</f>
        <v>681736.41000000015</v>
      </c>
      <c r="E14" s="171">
        <f>SUM(E10:E13)</f>
        <v>108.88</v>
      </c>
      <c r="F14" s="171">
        <f>SUM(F10:F13)</f>
        <v>0</v>
      </c>
      <c r="G14" s="250">
        <f>SUM(C14:F14)</f>
        <v>8132131.879999999</v>
      </c>
      <c r="H14" s="1049"/>
      <c r="I14" s="1070">
        <f>SUM(G10:G13)</f>
        <v>8132131.879999998</v>
      </c>
      <c r="J14" s="1070">
        <f>G14-I14</f>
        <v>0</v>
      </c>
    </row>
    <row r="15" spans="1:10" ht="43.9" customHeight="1">
      <c r="A15" s="251" t="s">
        <v>2</v>
      </c>
      <c r="B15" s="1018" t="s">
        <v>14</v>
      </c>
      <c r="C15" s="173"/>
      <c r="D15" s="173"/>
      <c r="E15" s="173"/>
      <c r="F15" s="173"/>
      <c r="G15" s="248"/>
      <c r="H15" s="1049"/>
    </row>
    <row r="16" spans="1:10" ht="24.6" customHeight="1">
      <c r="A16" s="252">
        <v>1</v>
      </c>
      <c r="B16" s="1042" t="s">
        <v>15</v>
      </c>
      <c r="C16" s="169">
        <f>SUM('Eastern Florida :Valencia'!C16)</f>
        <v>379549.2</v>
      </c>
      <c r="D16" s="169">
        <f>SUM('Eastern Florida :Valencia'!D16)</f>
        <v>58933.41</v>
      </c>
      <c r="E16" s="169">
        <f>SUM('Eastern Florida :Valencia'!E16)</f>
        <v>0</v>
      </c>
      <c r="F16" s="169">
        <f>SUM('Eastern Florida :Valencia'!F16)</f>
        <v>0</v>
      </c>
      <c r="G16" s="248">
        <f>SUM(C16:F16)</f>
        <v>438482.61</v>
      </c>
      <c r="H16" s="1049"/>
    </row>
    <row r="17" spans="1:10" ht="43.9" customHeight="1">
      <c r="A17" s="253"/>
      <c r="B17" s="1026" t="s">
        <v>16</v>
      </c>
      <c r="C17" s="171">
        <f>SUM(C16)</f>
        <v>379549.2</v>
      </c>
      <c r="D17" s="171">
        <f>SUM(D16)</f>
        <v>58933.41</v>
      </c>
      <c r="E17" s="171">
        <f>SUM(E16)</f>
        <v>0</v>
      </c>
      <c r="F17" s="171">
        <f>SUM(F16)</f>
        <v>0</v>
      </c>
      <c r="G17" s="250">
        <f>SUM(C17:F17)</f>
        <v>438482.61</v>
      </c>
      <c r="H17" s="1049"/>
      <c r="I17" s="1068">
        <f>G16</f>
        <v>438482.61</v>
      </c>
      <c r="J17" s="1068">
        <f>H16</f>
        <v>0</v>
      </c>
    </row>
    <row r="18" spans="1:10" ht="43.9" customHeight="1">
      <c r="A18" s="251" t="s">
        <v>3</v>
      </c>
      <c r="B18" s="1018" t="s">
        <v>38</v>
      </c>
      <c r="C18" s="169">
        <f>SUM('Eastern Florida :Valencia'!C18)</f>
        <v>4843317.1600000011</v>
      </c>
      <c r="D18" s="169">
        <f>SUM('Eastern Florida :Valencia'!D18)</f>
        <v>837568.83000000007</v>
      </c>
      <c r="E18" s="169">
        <f>SUM('Eastern Florida :Valencia'!E18)</f>
        <v>0</v>
      </c>
      <c r="F18" s="169">
        <f>SUM('Eastern Florida :Valencia'!F18)</f>
        <v>0</v>
      </c>
      <c r="G18" s="248">
        <f>SUM(C18:F18)</f>
        <v>5680885.9900000012</v>
      </c>
      <c r="H18" s="1049"/>
    </row>
    <row r="19" spans="1:10" ht="24.6" customHeight="1">
      <c r="A19" s="253"/>
      <c r="B19" s="1026" t="s">
        <v>17</v>
      </c>
      <c r="C19" s="171">
        <f>SUM(C18)</f>
        <v>4843317.1600000011</v>
      </c>
      <c r="D19" s="171">
        <f>SUM(D18)</f>
        <v>837568.83000000007</v>
      </c>
      <c r="E19" s="171">
        <f>SUM(E18)</f>
        <v>0</v>
      </c>
      <c r="F19" s="171">
        <f>SUM(F18)</f>
        <v>0</v>
      </c>
      <c r="G19" s="250">
        <f>SUM(C19:F19)</f>
        <v>5680885.9900000012</v>
      </c>
      <c r="H19" s="1049"/>
      <c r="I19" s="1068">
        <f>G18</f>
        <v>5680885.9900000012</v>
      </c>
      <c r="J19" s="1068">
        <f>G19-I19</f>
        <v>0</v>
      </c>
    </row>
    <row r="20" spans="1:10" ht="24.6" customHeight="1">
      <c r="A20" s="251" t="s">
        <v>4</v>
      </c>
      <c r="B20" s="1018" t="s">
        <v>18</v>
      </c>
      <c r="C20" s="173"/>
      <c r="D20" s="173"/>
      <c r="E20" s="173"/>
      <c r="F20" s="173"/>
      <c r="G20" s="248"/>
      <c r="H20" s="1049"/>
    </row>
    <row r="21" spans="1:10" ht="24.6" customHeight="1">
      <c r="A21" s="193">
        <v>1</v>
      </c>
      <c r="B21" s="1041" t="s">
        <v>19</v>
      </c>
      <c r="C21" s="169">
        <f>SUM('Eastern Florida :Valencia'!C21)</f>
        <v>36228.049999999996</v>
      </c>
      <c r="D21" s="169">
        <f>SUM('Eastern Florida :Valencia'!D21)</f>
        <v>50534.17</v>
      </c>
      <c r="E21" s="169">
        <f>SUM('Eastern Florida :Valencia'!E21)</f>
        <v>209846</v>
      </c>
      <c r="F21" s="169">
        <f>SUM('Eastern Florida :Valencia'!F21)</f>
        <v>0</v>
      </c>
      <c r="G21" s="248">
        <f>SUM(C21:F21)</f>
        <v>296608.21999999997</v>
      </c>
      <c r="H21" s="1049"/>
    </row>
    <row r="22" spans="1:10" ht="24.6" customHeight="1">
      <c r="A22" s="193">
        <v>2</v>
      </c>
      <c r="B22" s="1042" t="s">
        <v>40</v>
      </c>
      <c r="C22" s="169">
        <f>SUM('Eastern Florida :Valencia'!C22)</f>
        <v>15943.07</v>
      </c>
      <c r="D22" s="169">
        <f>SUM('Eastern Florida :Valencia'!D22)</f>
        <v>2316.8500000000004</v>
      </c>
      <c r="E22" s="169">
        <f>SUM('Eastern Florida :Valencia'!E22)</f>
        <v>0</v>
      </c>
      <c r="F22" s="169">
        <f>SUM('Eastern Florida :Valencia'!F22)</f>
        <v>0</v>
      </c>
      <c r="G22" s="248">
        <f>SUM(C22:F22)</f>
        <v>18259.919999999998</v>
      </c>
      <c r="H22" s="1049"/>
    </row>
    <row r="23" spans="1:10" ht="24.6" customHeight="1">
      <c r="A23" s="193">
        <v>3</v>
      </c>
      <c r="B23" s="1041" t="s">
        <v>20</v>
      </c>
      <c r="C23" s="169">
        <f>SUM('Eastern Florida :Valencia'!C23)</f>
        <v>11072.76</v>
      </c>
      <c r="D23" s="169">
        <f>SUM('Eastern Florida :Valencia'!D23)</f>
        <v>0</v>
      </c>
      <c r="E23" s="169">
        <f>SUM('Eastern Florida :Valencia'!E23)</f>
        <v>238728.16999999998</v>
      </c>
      <c r="F23" s="169">
        <f>SUM('Eastern Florida :Valencia'!F23)</f>
        <v>0</v>
      </c>
      <c r="G23" s="248">
        <f t="shared" ref="G23:G28" si="0">SUM(C23:F23)</f>
        <v>249800.93</v>
      </c>
      <c r="H23" s="1049"/>
    </row>
    <row r="24" spans="1:10" ht="24.6" customHeight="1">
      <c r="A24" s="193">
        <v>4</v>
      </c>
      <c r="B24" s="1041" t="s">
        <v>21</v>
      </c>
      <c r="C24" s="169">
        <f>SUM('Eastern Florida :Valencia'!C24)</f>
        <v>14044.2</v>
      </c>
      <c r="D24" s="169">
        <f>SUM('Eastern Florida :Valencia'!D24)</f>
        <v>0</v>
      </c>
      <c r="E24" s="169">
        <f>SUM('Eastern Florida :Valencia'!E24)</f>
        <v>607068.0199999999</v>
      </c>
      <c r="F24" s="169">
        <f>SUM('Eastern Florida :Valencia'!F24)</f>
        <v>0</v>
      </c>
      <c r="G24" s="248">
        <f t="shared" si="0"/>
        <v>621112.21999999986</v>
      </c>
      <c r="H24" s="1049"/>
    </row>
    <row r="25" spans="1:10" ht="24.6" customHeight="1">
      <c r="A25" s="193">
        <v>5</v>
      </c>
      <c r="B25" s="1041" t="s">
        <v>22</v>
      </c>
      <c r="C25" s="169">
        <f>SUM('Eastern Florida :Valencia'!C25)</f>
        <v>8904.2900000000009</v>
      </c>
      <c r="D25" s="169">
        <f>SUM('Eastern Florida :Valencia'!D25)</f>
        <v>215.64999999999998</v>
      </c>
      <c r="E25" s="169">
        <f>SUM('Eastern Florida :Valencia'!E25)</f>
        <v>0</v>
      </c>
      <c r="F25" s="169">
        <f>SUM('Eastern Florida :Valencia'!F25)</f>
        <v>0</v>
      </c>
      <c r="G25" s="248">
        <f t="shared" si="0"/>
        <v>9119.94</v>
      </c>
      <c r="H25" s="1049"/>
    </row>
    <row r="26" spans="1:10" ht="24.6" customHeight="1">
      <c r="A26" s="193">
        <v>6</v>
      </c>
      <c r="B26" s="1041" t="s">
        <v>23</v>
      </c>
      <c r="C26" s="169">
        <f>SUM('Eastern Florida :Valencia'!C26)</f>
        <v>40241.11</v>
      </c>
      <c r="D26" s="169">
        <f>SUM('Eastern Florida :Valencia'!D26)</f>
        <v>18673</v>
      </c>
      <c r="E26" s="169">
        <f>SUM('Eastern Florida :Valencia'!E26)</f>
        <v>0</v>
      </c>
      <c r="F26" s="169">
        <f>SUM('Eastern Florida :Valencia'!F26)</f>
        <v>0</v>
      </c>
      <c r="G26" s="248">
        <f t="shared" si="0"/>
        <v>58914.11</v>
      </c>
      <c r="H26" s="1049"/>
    </row>
    <row r="27" spans="1:10" ht="24.6" customHeight="1">
      <c r="A27" s="193">
        <v>7</v>
      </c>
      <c r="B27" s="1041" t="s">
        <v>24</v>
      </c>
      <c r="C27" s="169">
        <f>SUM('Eastern Florida :Valencia'!C27)</f>
        <v>4261.84</v>
      </c>
      <c r="D27" s="169">
        <f>SUM('Eastern Florida :Valencia'!D27)</f>
        <v>459</v>
      </c>
      <c r="E27" s="169">
        <f>SUM('Eastern Florida :Valencia'!E27)</f>
        <v>0</v>
      </c>
      <c r="F27" s="169">
        <f>SUM('Eastern Florida :Valencia'!F27)</f>
        <v>0</v>
      </c>
      <c r="G27" s="248">
        <f t="shared" si="0"/>
        <v>4720.84</v>
      </c>
      <c r="H27" s="1049"/>
    </row>
    <row r="28" spans="1:10" ht="24.6" customHeight="1">
      <c r="A28" s="254"/>
      <c r="B28" s="1026" t="s">
        <v>25</v>
      </c>
      <c r="C28" s="172">
        <f>SUM(C21:C27)</f>
        <v>130695.31999999999</v>
      </c>
      <c r="D28" s="172">
        <f>SUM(D21:D27)</f>
        <v>72198.67</v>
      </c>
      <c r="E28" s="172">
        <f>SUM(E21:E27)</f>
        <v>1055642.19</v>
      </c>
      <c r="F28" s="172">
        <f>SUM(F21:F27)</f>
        <v>0</v>
      </c>
      <c r="G28" s="250">
        <f t="shared" si="0"/>
        <v>1258536.18</v>
      </c>
      <c r="H28" s="241"/>
    </row>
    <row r="29" spans="1:10" ht="24.6" customHeight="1">
      <c r="A29" s="251" t="s">
        <v>5</v>
      </c>
      <c r="B29" s="1040" t="s">
        <v>26</v>
      </c>
      <c r="C29" s="173"/>
      <c r="D29" s="173"/>
      <c r="E29" s="173"/>
      <c r="F29" s="173"/>
      <c r="G29" s="255"/>
      <c r="H29" s="1049"/>
    </row>
    <row r="30" spans="1:10" ht="24.6" customHeight="1">
      <c r="A30" s="193">
        <v>1</v>
      </c>
      <c r="B30" s="1041" t="s">
        <v>27</v>
      </c>
      <c r="C30" s="169">
        <f>SUM('Eastern Florida :Valencia'!C30)</f>
        <v>3303.99</v>
      </c>
      <c r="D30" s="169">
        <f>SUM('Eastern Florida :Valencia'!D30)</f>
        <v>232</v>
      </c>
      <c r="E30" s="169">
        <f>SUM('Eastern Florida :Valencia'!E30)</f>
        <v>0</v>
      </c>
      <c r="F30" s="169">
        <f>SUM('Eastern Florida :Valencia'!F30)</f>
        <v>0</v>
      </c>
      <c r="G30" s="248">
        <f t="shared" ref="G30:G36" si="1">SUM(C30:F30)</f>
        <v>3535.99</v>
      </c>
      <c r="H30" s="1049"/>
    </row>
    <row r="31" spans="1:10" ht="24.6" customHeight="1">
      <c r="A31" s="193">
        <v>2</v>
      </c>
      <c r="B31" s="1043" t="s">
        <v>28</v>
      </c>
      <c r="C31" s="169">
        <f>SUM('Eastern Florida :Valencia'!C31)</f>
        <v>8847</v>
      </c>
      <c r="D31" s="169">
        <f>SUM('Eastern Florida :Valencia'!D31)</f>
        <v>1814</v>
      </c>
      <c r="E31" s="169">
        <f>SUM('Eastern Florida :Valencia'!E31)</f>
        <v>0</v>
      </c>
      <c r="F31" s="169">
        <f>SUM('Eastern Florida :Valencia'!F31)</f>
        <v>0</v>
      </c>
      <c r="G31" s="248">
        <f t="shared" si="1"/>
        <v>10661</v>
      </c>
      <c r="H31" s="1049"/>
    </row>
    <row r="32" spans="1:10" ht="24.6" customHeight="1">
      <c r="A32" s="193">
        <v>3</v>
      </c>
      <c r="B32" s="1043" t="s">
        <v>29</v>
      </c>
      <c r="C32" s="169">
        <f>SUM('Eastern Florida :Valencia'!C32)</f>
        <v>1844</v>
      </c>
      <c r="D32" s="169">
        <f>SUM('Eastern Florida :Valencia'!D32)</f>
        <v>3666</v>
      </c>
      <c r="E32" s="169">
        <f>SUM('Eastern Florida :Valencia'!E32)</f>
        <v>144930.06</v>
      </c>
      <c r="F32" s="169">
        <f>SUM('Eastern Florida :Valencia'!F32)</f>
        <v>0</v>
      </c>
      <c r="G32" s="248">
        <f t="shared" si="1"/>
        <v>150440.06</v>
      </c>
      <c r="H32" s="1049"/>
    </row>
    <row r="33" spans="1:10" ht="24.6" customHeight="1">
      <c r="A33" s="193">
        <v>4</v>
      </c>
      <c r="B33" s="1043" t="s">
        <v>30</v>
      </c>
      <c r="C33" s="169">
        <f>SUM('Eastern Florida :Valencia'!C33)</f>
        <v>78596.36</v>
      </c>
      <c r="D33" s="169">
        <f>SUM('Eastern Florida :Valencia'!D33)</f>
        <v>28889.43</v>
      </c>
      <c r="E33" s="169">
        <f>SUM('Eastern Florida :Valencia'!E33)</f>
        <v>0</v>
      </c>
      <c r="F33" s="169">
        <f>SUM('Eastern Florida :Valencia'!F33)</f>
        <v>0</v>
      </c>
      <c r="G33" s="248">
        <f t="shared" si="1"/>
        <v>107485.79000000001</v>
      </c>
      <c r="H33" s="1049"/>
    </row>
    <row r="34" spans="1:10" ht="24.6" customHeight="1">
      <c r="A34" s="193">
        <v>5</v>
      </c>
      <c r="B34" s="1044" t="s">
        <v>31</v>
      </c>
      <c r="C34" s="169">
        <f>SUM('Eastern Florida :Valencia'!C34)</f>
        <v>6615.62</v>
      </c>
      <c r="D34" s="169">
        <f>SUM('Eastern Florida :Valencia'!D34)</f>
        <v>0</v>
      </c>
      <c r="E34" s="169">
        <f>SUM('Eastern Florida :Valencia'!E34)</f>
        <v>0</v>
      </c>
      <c r="F34" s="169">
        <f>SUM('Eastern Florida :Valencia'!F34)</f>
        <v>0</v>
      </c>
      <c r="G34" s="248">
        <f t="shared" si="1"/>
        <v>6615.62</v>
      </c>
      <c r="H34" s="162"/>
    </row>
    <row r="35" spans="1:10" ht="24.6" customHeight="1">
      <c r="A35" s="193">
        <v>6</v>
      </c>
      <c r="B35" s="1045" t="s">
        <v>32</v>
      </c>
      <c r="C35" s="169">
        <f>SUM('Eastern Florida :Valencia'!C35)</f>
        <v>60098.290000000008</v>
      </c>
      <c r="D35" s="169">
        <f>SUM('Eastern Florida :Valencia'!D35)</f>
        <v>6876.32</v>
      </c>
      <c r="E35" s="169">
        <f>SUM('Eastern Florida :Valencia'!E35)</f>
        <v>0</v>
      </c>
      <c r="F35" s="169">
        <f>SUM('Eastern Florida :Valencia'!F35)</f>
        <v>1058</v>
      </c>
      <c r="G35" s="248">
        <f t="shared" si="1"/>
        <v>68032.610000000015</v>
      </c>
      <c r="H35" s="162"/>
    </row>
    <row r="36" spans="1:10" ht="24.6" customHeight="1">
      <c r="A36" s="193">
        <v>7</v>
      </c>
      <c r="B36" s="1045" t="s">
        <v>33</v>
      </c>
      <c r="C36" s="169">
        <f>SUM('Eastern Florida :Valencia'!C36)</f>
        <v>14605.36</v>
      </c>
      <c r="D36" s="169">
        <f>SUM('Eastern Florida :Valencia'!D36)</f>
        <v>958</v>
      </c>
      <c r="E36" s="169">
        <f>SUM('Eastern Florida :Valencia'!E36)</f>
        <v>4575</v>
      </c>
      <c r="F36" s="169">
        <f>SUM('Eastern Florida :Valencia'!F36)</f>
        <v>0</v>
      </c>
      <c r="G36" s="248">
        <f t="shared" si="1"/>
        <v>20138.36</v>
      </c>
      <c r="H36" s="162"/>
    </row>
    <row r="37" spans="1:10" ht="24.6" customHeight="1">
      <c r="A37" s="193">
        <v>8</v>
      </c>
      <c r="B37" s="1045" t="s">
        <v>34</v>
      </c>
      <c r="C37" s="169">
        <f>SUM('Eastern Florida :Valencia'!C37)</f>
        <v>19687.199999999997</v>
      </c>
      <c r="D37" s="169">
        <f>SUM('Eastern Florida :Valencia'!D37)</f>
        <v>1150.58</v>
      </c>
      <c r="E37" s="169">
        <f>SUM('Eastern Florida :Valencia'!E37)</f>
        <v>0</v>
      </c>
      <c r="F37" s="169">
        <f>SUM('Eastern Florida :Valencia'!F37)</f>
        <v>0</v>
      </c>
      <c r="G37" s="248">
        <f>SUM(C37:F37)</f>
        <v>20837.78</v>
      </c>
      <c r="H37" s="162"/>
    </row>
    <row r="38" spans="1:10" ht="24.6" customHeight="1">
      <c r="A38" s="256"/>
      <c r="B38" s="1026" t="s">
        <v>37</v>
      </c>
      <c r="C38" s="172">
        <f>SUM(C30:C37)</f>
        <v>193597.82</v>
      </c>
      <c r="D38" s="172">
        <f>SUM(D30:D37)</f>
        <v>43586.33</v>
      </c>
      <c r="E38" s="172">
        <f>SUM(E30:E37)</f>
        <v>149505.06</v>
      </c>
      <c r="F38" s="172">
        <f>SUM(F30:F37)</f>
        <v>1058</v>
      </c>
      <c r="G38" s="250">
        <f>SUM(C38:F38)</f>
        <v>387747.21</v>
      </c>
      <c r="H38" s="162"/>
      <c r="I38" s="1068">
        <f>SUM(G30:G37)</f>
        <v>387747.20999999996</v>
      </c>
      <c r="J38" s="1068">
        <f>G38-I38</f>
        <v>0</v>
      </c>
    </row>
    <row r="39" spans="1:10" ht="24.6" customHeight="1" thickBot="1">
      <c r="A39" s="257"/>
      <c r="B39" s="1032"/>
      <c r="C39" s="174"/>
      <c r="D39" s="174"/>
      <c r="E39" s="174"/>
      <c r="F39" s="174"/>
      <c r="G39" s="258"/>
      <c r="H39" s="162"/>
    </row>
    <row r="40" spans="1:10" ht="24.6" customHeight="1" thickBot="1">
      <c r="A40" s="237"/>
      <c r="B40" s="238" t="s">
        <v>35</v>
      </c>
      <c r="C40" s="239">
        <f>SUM(C14+C17+C19+C28+C38)</f>
        <v>12997446.09</v>
      </c>
      <c r="D40" s="239">
        <f>SUM(D14+D17+D19+D28+D38)</f>
        <v>1694023.6500000004</v>
      </c>
      <c r="E40" s="239">
        <f>SUM(E14+E17+E19+E28+E38)</f>
        <v>1205256.1299999999</v>
      </c>
      <c r="F40" s="239">
        <f>SUM(F14+F17+F19+F28+F38)</f>
        <v>1058</v>
      </c>
      <c r="G40" s="240">
        <f>SUM(G14+G17+G19+G28+G38)</f>
        <v>15897783.870000001</v>
      </c>
      <c r="H40" s="162"/>
      <c r="I40" s="1070">
        <f>SUM(C40:F40)</f>
        <v>15897783.870000001</v>
      </c>
      <c r="J40" s="1070">
        <f>G40-I40</f>
        <v>0</v>
      </c>
    </row>
    <row r="41" spans="1:10" ht="20.25">
      <c r="A41" s="235"/>
      <c r="B41" s="1049"/>
      <c r="C41" s="236"/>
      <c r="D41" s="236"/>
      <c r="E41" s="236"/>
      <c r="F41" s="236"/>
      <c r="G41" s="236"/>
    </row>
    <row r="42" spans="1:10" ht="19.899999999999999" customHeight="1">
      <c r="A42" s="1038" t="s">
        <v>6</v>
      </c>
      <c r="B42" s="1015"/>
      <c r="C42" s="1015"/>
      <c r="D42" s="1015"/>
      <c r="E42" s="1015"/>
      <c r="F42" s="1015"/>
      <c r="G42" s="1039"/>
    </row>
    <row r="43" spans="1:10" ht="19.899999999999999" customHeight="1">
      <c r="A43" s="1038" t="s">
        <v>169</v>
      </c>
      <c r="B43" s="1015"/>
      <c r="C43" s="1015"/>
      <c r="D43" s="1015"/>
      <c r="E43" s="1039"/>
      <c r="F43" s="1015"/>
      <c r="G43" s="1015"/>
    </row>
    <row r="45" spans="1:10" ht="14.1" customHeight="1">
      <c r="B45" s="162"/>
      <c r="C45" s="163"/>
      <c r="D45" s="162"/>
    </row>
    <row r="46" spans="1:10" ht="14.1" customHeight="1">
      <c r="B46" s="162"/>
      <c r="C46" s="164"/>
      <c r="D46" s="162"/>
    </row>
    <row r="47" spans="1:10" ht="14.1" customHeight="1">
      <c r="B47" s="162"/>
      <c r="C47" s="163"/>
      <c r="D47" s="162"/>
    </row>
    <row r="48" spans="1:10" ht="14.1" customHeight="1">
      <c r="B48" s="162"/>
      <c r="C48" s="162"/>
      <c r="D48" s="162"/>
    </row>
    <row r="49" spans="2:4" ht="15.6" hidden="1" customHeight="1">
      <c r="B49" s="162"/>
      <c r="C49" s="165"/>
      <c r="D49" s="162"/>
    </row>
    <row r="50" spans="2:4" ht="14.1" hidden="1" customHeight="1">
      <c r="B50" s="162"/>
      <c r="C50" s="165"/>
      <c r="D50" s="162"/>
    </row>
    <row r="51" spans="2:4" ht="14.1" hidden="1" customHeight="1">
      <c r="B51" s="162"/>
      <c r="C51" s="165"/>
      <c r="D51" s="162"/>
    </row>
    <row r="52" spans="2:4" ht="14.1" hidden="1" customHeight="1">
      <c r="B52" s="162"/>
      <c r="C52" s="162"/>
      <c r="D52" s="162"/>
    </row>
    <row r="53" spans="2:4" ht="14.1" hidden="1" customHeight="1">
      <c r="B53" s="162"/>
      <c r="C53" s="162"/>
      <c r="D53" s="162"/>
    </row>
    <row r="54" spans="2:4" ht="14.1" hidden="1" customHeight="1">
      <c r="B54" s="162"/>
      <c r="C54" s="162"/>
      <c r="D54" s="162"/>
    </row>
    <row r="55" spans="2:4" ht="14.1" hidden="1" customHeight="1">
      <c r="B55" s="162"/>
      <c r="C55" s="162"/>
      <c r="D55" s="162"/>
    </row>
    <row r="56" spans="2:4" ht="14.1" hidden="1" customHeight="1">
      <c r="B56" s="162"/>
      <c r="C56" s="162"/>
      <c r="D56" s="162"/>
    </row>
    <row r="57" spans="2:4" ht="14.1" hidden="1" customHeight="1">
      <c r="B57" s="162"/>
      <c r="C57" s="162"/>
      <c r="D57" s="162"/>
    </row>
    <row r="58" spans="2:4" ht="14.1" hidden="1" customHeight="1"/>
    <row r="59" spans="2:4" ht="14.1" hidden="1" customHeight="1"/>
    <row r="60" spans="2:4" ht="14.1" hidden="1" customHeight="1"/>
    <row r="61" spans="2:4" ht="14.1" hidden="1" customHeight="1"/>
    <row r="62" spans="2:4" ht="14.1" hidden="1" customHeight="1"/>
    <row r="63" spans="2:4" ht="14.1" hidden="1" customHeight="1"/>
    <row r="64" spans="2:4" ht="14.1" hidden="1" customHeight="1"/>
    <row r="65" ht="14.1" hidden="1" customHeight="1"/>
    <row r="66" ht="14.1" hidden="1" customHeight="1"/>
    <row r="67" ht="14.1" hidden="1" customHeight="1"/>
    <row r="68" ht="14.1" hidden="1" customHeight="1"/>
    <row r="69" ht="14.1" hidden="1" customHeight="1"/>
    <row r="70" ht="14.1" hidden="1" customHeight="1"/>
    <row r="71" ht="14.1" hidden="1" customHeight="1"/>
    <row r="72" ht="14.1" hidden="1" customHeight="1"/>
    <row r="73" ht="14.1" hidden="1" customHeight="1"/>
    <row r="74" ht="14.1" hidden="1" customHeight="1"/>
    <row r="75" ht="14.1" hidden="1" customHeight="1"/>
    <row r="76" ht="14.1" hidden="1" customHeight="1"/>
    <row r="77" ht="14.1" hidden="1" customHeight="1"/>
    <row r="78" ht="14.1" hidden="1" customHeight="1"/>
    <row r="198" spans="1:1" ht="15" hidden="1" customHeight="1">
      <c r="A198" s="159" t="s">
        <v>41</v>
      </c>
    </row>
    <row r="199" spans="1:1" ht="15" hidden="1" customHeight="1">
      <c r="A199" s="1046" t="s">
        <v>67</v>
      </c>
    </row>
    <row r="200" spans="1:1" ht="15" hidden="1" customHeight="1">
      <c r="A200" s="1046" t="s">
        <v>42</v>
      </c>
    </row>
    <row r="201" spans="1:1" ht="15" hidden="1" customHeight="1">
      <c r="A201" s="1046" t="s">
        <v>43</v>
      </c>
    </row>
    <row r="202" spans="1:1" ht="15" hidden="1" customHeight="1">
      <c r="A202" s="1046" t="s">
        <v>44</v>
      </c>
    </row>
    <row r="203" spans="1:1" ht="15" hidden="1" customHeight="1">
      <c r="A203" s="1046" t="s">
        <v>45</v>
      </c>
    </row>
    <row r="204" spans="1:1" ht="15" hidden="1" customHeight="1">
      <c r="A204" s="1046" t="s">
        <v>46</v>
      </c>
    </row>
    <row r="205" spans="1:1" ht="15" hidden="1" customHeight="1">
      <c r="A205" s="1046" t="s">
        <v>47</v>
      </c>
    </row>
    <row r="206" spans="1:1" ht="15" hidden="1" customHeight="1">
      <c r="A206" s="1046" t="s">
        <v>48</v>
      </c>
    </row>
    <row r="207" spans="1:1" ht="15" hidden="1" customHeight="1">
      <c r="A207" s="1046" t="s">
        <v>49</v>
      </c>
    </row>
    <row r="208" spans="1:1" ht="15" hidden="1" customHeight="1">
      <c r="A208" s="1046" t="s">
        <v>50</v>
      </c>
    </row>
    <row r="209" spans="1:1" ht="15" hidden="1" customHeight="1">
      <c r="A209" s="1046" t="s">
        <v>51</v>
      </c>
    </row>
    <row r="210" spans="1:1" ht="15" hidden="1" customHeight="1">
      <c r="A210" s="1046" t="s">
        <v>52</v>
      </c>
    </row>
    <row r="211" spans="1:1" ht="15" hidden="1" customHeight="1">
      <c r="A211" s="1046" t="s">
        <v>68</v>
      </c>
    </row>
    <row r="212" spans="1:1" ht="15" hidden="1" customHeight="1">
      <c r="A212" s="1046" t="s">
        <v>53</v>
      </c>
    </row>
    <row r="213" spans="1:1" ht="15" hidden="1" customHeight="1">
      <c r="A213" s="1046" t="s">
        <v>54</v>
      </c>
    </row>
    <row r="214" spans="1:1" ht="15" hidden="1" customHeight="1">
      <c r="A214" s="1046" t="s">
        <v>55</v>
      </c>
    </row>
    <row r="215" spans="1:1" ht="15" hidden="1" customHeight="1">
      <c r="A215" s="1046" t="s">
        <v>56</v>
      </c>
    </row>
    <row r="216" spans="1:1" ht="15" hidden="1" customHeight="1">
      <c r="A216" s="1046" t="s">
        <v>57</v>
      </c>
    </row>
    <row r="217" spans="1:1" ht="15" hidden="1" customHeight="1">
      <c r="A217" s="1046" t="s">
        <v>58</v>
      </c>
    </row>
    <row r="218" spans="1:1" ht="15" hidden="1" customHeight="1">
      <c r="A218" s="1046" t="s">
        <v>59</v>
      </c>
    </row>
    <row r="219" spans="1:1" ht="15" hidden="1" customHeight="1">
      <c r="A219" s="1046" t="s">
        <v>60</v>
      </c>
    </row>
    <row r="220" spans="1:1" ht="15" hidden="1" customHeight="1">
      <c r="A220" s="1047" t="s">
        <v>61</v>
      </c>
    </row>
    <row r="221" spans="1:1" ht="15" hidden="1" customHeight="1">
      <c r="A221" s="1047" t="s">
        <v>62</v>
      </c>
    </row>
    <row r="222" spans="1:1" ht="15" hidden="1" customHeight="1">
      <c r="A222" s="1047" t="s">
        <v>63</v>
      </c>
    </row>
    <row r="223" spans="1:1" ht="15" hidden="1" customHeight="1">
      <c r="A223" s="1047" t="s">
        <v>64</v>
      </c>
    </row>
    <row r="224" spans="1:1" ht="15" hidden="1" customHeight="1">
      <c r="A224" s="1047" t="s">
        <v>69</v>
      </c>
    </row>
    <row r="225" spans="1:1" ht="15" hidden="1" customHeight="1">
      <c r="A225" s="1047" t="s">
        <v>65</v>
      </c>
    </row>
    <row r="226" spans="1:1" ht="15" hidden="1" customHeight="1">
      <c r="A226" s="1047" t="s">
        <v>66</v>
      </c>
    </row>
  </sheetData>
  <printOptions horizontalCentered="1"/>
  <pageMargins left="0.55000000000000004" right="0.4" top="0.25" bottom="0.25" header="0" footer="0.15"/>
  <pageSetup scale="49" orientation="landscape" r:id="rId1"/>
  <headerFooter alignWithMargins="0">
    <oddFooter xml:space="preserve">&amp;L&amp;9&amp;Z&amp;F\&amp;A&amp;C     </oddFooter>
  </headerFooter>
  <ignoredErrors>
    <ignoredError sqref="C18:F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heetViews>
  <sheetFormatPr defaultColWidth="9.6640625" defaultRowHeight="14.1" customHeight="1"/>
  <cols>
    <col min="1" max="1" width="4.6640625" style="1064" customWidth="1"/>
    <col min="2" max="2" width="59.6640625" style="1064" customWidth="1"/>
    <col min="3" max="3" width="18.44140625" style="8" customWidth="1"/>
    <col min="4" max="4" width="18.5546875" style="8" customWidth="1"/>
    <col min="5" max="5" width="18.6640625" style="8" customWidth="1"/>
    <col min="6" max="6" width="17.44140625" style="8" customWidth="1"/>
    <col min="7" max="7" width="17.6640625" style="8" customWidth="1"/>
    <col min="8" max="8" width="1.6640625" style="1064" customWidth="1"/>
    <col min="9"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43</v>
      </c>
      <c r="D5" s="1180"/>
      <c r="E5" s="1180"/>
      <c r="F5" s="1180"/>
      <c r="G5" s="1180"/>
      <c r="H5" s="1015"/>
    </row>
    <row r="6" spans="1:10" ht="15" customHeight="1">
      <c r="A6" s="1170"/>
      <c r="B6" s="1170"/>
      <c r="C6" s="1129"/>
      <c r="D6" s="1129"/>
      <c r="E6" s="1129"/>
      <c r="F6" s="1170"/>
      <c r="G6" s="1170"/>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33721</v>
      </c>
      <c r="D10" s="1122">
        <v>0</v>
      </c>
      <c r="E10" s="1122">
        <v>0</v>
      </c>
      <c r="F10" s="1122">
        <v>0</v>
      </c>
      <c r="G10" s="1122">
        <f>SUM(C10:F10)</f>
        <v>33721</v>
      </c>
      <c r="H10" s="1016"/>
    </row>
    <row r="11" spans="1:10" ht="24.6" customHeight="1">
      <c r="A11" s="1020">
        <v>2</v>
      </c>
      <c r="B11" s="1041" t="s">
        <v>10</v>
      </c>
      <c r="C11" s="1065">
        <v>27901</v>
      </c>
      <c r="D11" s="1065">
        <v>14894</v>
      </c>
      <c r="E11" s="1065">
        <v>0</v>
      </c>
      <c r="F11" s="1065">
        <v>0</v>
      </c>
      <c r="G11" s="1165">
        <f t="shared" ref="G11:G13" si="0">SUM(C11:F11)</f>
        <v>42795</v>
      </c>
      <c r="H11" s="1016"/>
    </row>
    <row r="12" spans="1:10" ht="24.6" customHeight="1">
      <c r="A12" s="1020">
        <v>3</v>
      </c>
      <c r="B12" s="1041" t="s">
        <v>11</v>
      </c>
      <c r="C12" s="1065">
        <v>10816</v>
      </c>
      <c r="D12" s="1065">
        <v>0</v>
      </c>
      <c r="E12" s="1065">
        <v>0</v>
      </c>
      <c r="F12" s="1065">
        <v>0</v>
      </c>
      <c r="G12" s="1165">
        <f t="shared" si="0"/>
        <v>10816</v>
      </c>
      <c r="H12" s="1016"/>
    </row>
    <row r="13" spans="1:10" ht="24.6" customHeight="1">
      <c r="A13" s="1021">
        <v>4</v>
      </c>
      <c r="B13" s="1041" t="s">
        <v>12</v>
      </c>
      <c r="C13" s="1065">
        <v>0</v>
      </c>
      <c r="D13" s="1065">
        <v>0</v>
      </c>
      <c r="E13" s="1065">
        <v>0</v>
      </c>
      <c r="F13" s="1065">
        <v>0</v>
      </c>
      <c r="G13" s="1165">
        <f t="shared" si="0"/>
        <v>0</v>
      </c>
      <c r="H13" s="1016"/>
    </row>
    <row r="14" spans="1:10" ht="24.6" customHeight="1">
      <c r="A14" s="1022"/>
      <c r="B14" s="1057" t="s">
        <v>13</v>
      </c>
      <c r="C14" s="1066">
        <f>SUM(C10:C13)</f>
        <v>72438</v>
      </c>
      <c r="D14" s="1066">
        <f t="shared" ref="D14:F14" si="1">SUM(D10:D13)</f>
        <v>14894</v>
      </c>
      <c r="E14" s="1066">
        <f t="shared" si="1"/>
        <v>0</v>
      </c>
      <c r="F14" s="1066">
        <f t="shared" si="1"/>
        <v>0</v>
      </c>
      <c r="G14" s="1166">
        <f>SUM(C14:F14)</f>
        <v>87332</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0</v>
      </c>
      <c r="D16" s="1024">
        <v>0</v>
      </c>
      <c r="E16" s="1024">
        <v>0</v>
      </c>
      <c r="F16" s="1024">
        <v>0</v>
      </c>
      <c r="G16" s="1165">
        <f>SUM(C16:F16)</f>
        <v>0</v>
      </c>
      <c r="H16" s="1016"/>
    </row>
    <row r="17" spans="1:10" ht="43.9" customHeight="1">
      <c r="A17" s="1025"/>
      <c r="B17" s="1026" t="s">
        <v>16</v>
      </c>
      <c r="C17" s="1066">
        <f>SUM(C16)</f>
        <v>0</v>
      </c>
      <c r="D17" s="1066">
        <f t="shared" ref="D17:F17" si="2">SUM(D16)</f>
        <v>0</v>
      </c>
      <c r="E17" s="1066">
        <f t="shared" si="2"/>
        <v>0</v>
      </c>
      <c r="F17" s="1066">
        <f t="shared" si="2"/>
        <v>0</v>
      </c>
      <c r="G17" s="1166">
        <f>SUM(C17:F17)</f>
        <v>0</v>
      </c>
      <c r="H17" s="1016"/>
      <c r="I17" s="1068"/>
      <c r="J17" s="1070"/>
    </row>
    <row r="18" spans="1:10" ht="43.9" customHeight="1">
      <c r="A18" s="1017" t="s">
        <v>3</v>
      </c>
      <c r="B18" s="1018" t="s">
        <v>38</v>
      </c>
      <c r="C18" s="1063">
        <v>23147</v>
      </c>
      <c r="D18" s="1063">
        <v>0</v>
      </c>
      <c r="E18" s="1063">
        <v>0</v>
      </c>
      <c r="F18" s="1063">
        <v>0</v>
      </c>
      <c r="G18" s="1165">
        <f>SUM(C18:F18)</f>
        <v>23147</v>
      </c>
      <c r="H18" s="1016"/>
    </row>
    <row r="19" spans="1:10" ht="24.6" customHeight="1">
      <c r="A19" s="1025"/>
      <c r="B19" s="1026" t="s">
        <v>17</v>
      </c>
      <c r="C19" s="1066">
        <f>SUM(C18)</f>
        <v>23147</v>
      </c>
      <c r="D19" s="1066">
        <f t="shared" ref="D19:F19" si="3">SUM(D18)</f>
        <v>0</v>
      </c>
      <c r="E19" s="1066">
        <f t="shared" si="3"/>
        <v>0</v>
      </c>
      <c r="F19" s="1066">
        <f t="shared" si="3"/>
        <v>0</v>
      </c>
      <c r="G19" s="1166">
        <f>SUM(C19:F19)</f>
        <v>23147</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882</v>
      </c>
      <c r="D21" s="1065">
        <v>0</v>
      </c>
      <c r="E21" s="1065">
        <v>0</v>
      </c>
      <c r="F21" s="1065">
        <v>0</v>
      </c>
      <c r="G21" s="1165">
        <f t="shared" ref="G21:G27" si="4">SUM(C21:F21)</f>
        <v>882</v>
      </c>
      <c r="H21" s="1016"/>
    </row>
    <row r="22" spans="1:10" ht="24.6" customHeight="1">
      <c r="A22" s="1020">
        <v>2</v>
      </c>
      <c r="B22" s="1042" t="s">
        <v>40</v>
      </c>
      <c r="C22" s="1065">
        <v>0</v>
      </c>
      <c r="D22" s="1065">
        <v>0</v>
      </c>
      <c r="E22" s="1065">
        <v>0</v>
      </c>
      <c r="F22" s="1065">
        <v>0</v>
      </c>
      <c r="G22" s="1165">
        <f t="shared" si="4"/>
        <v>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0</v>
      </c>
      <c r="D25" s="1065">
        <v>0</v>
      </c>
      <c r="E25" s="1065">
        <v>0</v>
      </c>
      <c r="F25" s="1065">
        <v>0</v>
      </c>
      <c r="G25" s="1165">
        <f t="shared" si="4"/>
        <v>0</v>
      </c>
      <c r="H25" s="1016"/>
    </row>
    <row r="26" spans="1:10" ht="24.6" customHeight="1">
      <c r="A26" s="1020">
        <v>6</v>
      </c>
      <c r="B26" s="1041" t="s">
        <v>23</v>
      </c>
      <c r="C26" s="1065">
        <v>2800</v>
      </c>
      <c r="D26" s="1065">
        <v>0</v>
      </c>
      <c r="E26" s="1065">
        <v>0</v>
      </c>
      <c r="F26" s="1065">
        <v>0</v>
      </c>
      <c r="G26" s="1165">
        <f t="shared" si="4"/>
        <v>2800</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3682</v>
      </c>
      <c r="D28" s="1067">
        <f t="shared" ref="D28:F28" si="5">SUM(D21:D27)</f>
        <v>0</v>
      </c>
      <c r="E28" s="1067">
        <f t="shared" si="5"/>
        <v>0</v>
      </c>
      <c r="F28" s="1067">
        <f t="shared" si="5"/>
        <v>0</v>
      </c>
      <c r="G28" s="1166">
        <f>SUM(C28:F28)</f>
        <v>3682</v>
      </c>
      <c r="H28" s="1028"/>
    </row>
    <row r="29" spans="1:10" ht="24.6" customHeight="1">
      <c r="A29" s="1017" t="s">
        <v>5</v>
      </c>
      <c r="B29" s="1040" t="s">
        <v>26</v>
      </c>
      <c r="C29" s="1019"/>
      <c r="D29" s="1019"/>
      <c r="E29" s="1019"/>
      <c r="F29" s="1019"/>
      <c r="G29" s="1167"/>
      <c r="H29" s="1016"/>
    </row>
    <row r="30" spans="1:10" ht="24.6" customHeight="1">
      <c r="A30" s="1020">
        <v>1</v>
      </c>
      <c r="B30" s="1041" t="s">
        <v>27</v>
      </c>
      <c r="C30" s="1065">
        <v>79</v>
      </c>
      <c r="D30" s="1065">
        <v>0</v>
      </c>
      <c r="E30" s="1065">
        <v>0</v>
      </c>
      <c r="F30" s="1065">
        <v>0</v>
      </c>
      <c r="G30" s="1165">
        <f t="shared" ref="G30:G37" si="6">SUM(C30:F30)</f>
        <v>79</v>
      </c>
      <c r="H30" s="1016"/>
    </row>
    <row r="31" spans="1:10" ht="24.6" customHeight="1">
      <c r="A31" s="1020">
        <v>2</v>
      </c>
      <c r="B31" s="1043" t="s">
        <v>28</v>
      </c>
      <c r="C31" s="1065">
        <v>995</v>
      </c>
      <c r="D31" s="1065">
        <v>0</v>
      </c>
      <c r="E31" s="1065">
        <v>0</v>
      </c>
      <c r="F31" s="1065">
        <v>0</v>
      </c>
      <c r="G31" s="1165">
        <f t="shared" si="6"/>
        <v>995</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1583</v>
      </c>
      <c r="D33" s="1065">
        <v>0</v>
      </c>
      <c r="E33" s="1065">
        <v>0</v>
      </c>
      <c r="F33" s="1065">
        <v>0</v>
      </c>
      <c r="G33" s="1165">
        <f t="shared" si="6"/>
        <v>1583</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345</v>
      </c>
      <c r="D35" s="1065">
        <v>0</v>
      </c>
      <c r="E35" s="1065">
        <v>0</v>
      </c>
      <c r="F35" s="1065">
        <v>0</v>
      </c>
      <c r="G35" s="1165">
        <f t="shared" si="6"/>
        <v>345</v>
      </c>
      <c r="H35" s="1029"/>
    </row>
    <row r="36" spans="1:10" ht="24.6" customHeight="1">
      <c r="A36" s="1020">
        <v>7</v>
      </c>
      <c r="B36" s="1045" t="s">
        <v>33</v>
      </c>
      <c r="C36" s="1065">
        <v>205</v>
      </c>
      <c r="D36" s="1065">
        <v>0</v>
      </c>
      <c r="E36" s="1065">
        <v>0</v>
      </c>
      <c r="F36" s="1065">
        <v>0</v>
      </c>
      <c r="G36" s="1165">
        <f t="shared" si="6"/>
        <v>205</v>
      </c>
      <c r="H36" s="1029"/>
    </row>
    <row r="37" spans="1:10" ht="24.6" customHeight="1">
      <c r="A37" s="1020">
        <v>8</v>
      </c>
      <c r="B37" s="1045" t="s">
        <v>34</v>
      </c>
      <c r="C37" s="1065">
        <v>543</v>
      </c>
      <c r="D37" s="1065">
        <v>0</v>
      </c>
      <c r="E37" s="1065">
        <v>0</v>
      </c>
      <c r="F37" s="1065">
        <v>0</v>
      </c>
      <c r="G37" s="1165">
        <f t="shared" si="6"/>
        <v>543</v>
      </c>
      <c r="H37" s="1029"/>
    </row>
    <row r="38" spans="1:10" ht="24.6" customHeight="1">
      <c r="A38" s="1030"/>
      <c r="B38" s="1026" t="s">
        <v>37</v>
      </c>
      <c r="C38" s="1067">
        <f>SUM(C30:C37)</f>
        <v>3750</v>
      </c>
      <c r="D38" s="1067">
        <f t="shared" ref="D38:F38" si="7">SUM(D30:D37)</f>
        <v>0</v>
      </c>
      <c r="E38" s="1067">
        <f t="shared" si="7"/>
        <v>0</v>
      </c>
      <c r="F38" s="1067">
        <f t="shared" si="7"/>
        <v>0</v>
      </c>
      <c r="G38" s="1166">
        <f>SUM(C38:F38)</f>
        <v>3750</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103017</v>
      </c>
      <c r="D40" s="1121">
        <f t="shared" ref="D40:G40" si="8">SUM(D14+D17+D19+D28+D38)</f>
        <v>14894</v>
      </c>
      <c r="E40" s="1121">
        <f t="shared" si="8"/>
        <v>0</v>
      </c>
      <c r="F40" s="1121">
        <f t="shared" si="8"/>
        <v>0</v>
      </c>
      <c r="G40" s="1121">
        <f t="shared" si="8"/>
        <v>117911</v>
      </c>
      <c r="H40" s="1029"/>
      <c r="I40" s="1070"/>
      <c r="J40" s="1070"/>
    </row>
    <row r="41" spans="1:10" ht="20.25">
      <c r="A41" s="1035"/>
      <c r="B41" s="1036"/>
      <c r="C41" s="1037"/>
      <c r="D41" s="1037"/>
      <c r="E41" s="1037"/>
      <c r="F41" s="1037"/>
      <c r="G41" s="1037"/>
    </row>
    <row r="42" spans="1:10" ht="15.75">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6" spans="1:10" ht="14.1" customHeight="1">
      <c r="A46" s="9"/>
    </row>
    <row r="47" spans="1:10" ht="14.1" customHeight="1">
      <c r="A47" s="9"/>
    </row>
    <row r="48" spans="1:10" ht="14.1" customHeight="1">
      <c r="A48" s="9"/>
    </row>
    <row r="49" spans="1:1" ht="15.6" hidden="1" customHeight="1">
      <c r="A49" s="9"/>
    </row>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8" spans="1:1" ht="14.1" hidden="1" customHeight="1">
      <c r="A198" s="159" t="s">
        <v>41</v>
      </c>
    </row>
    <row r="199" spans="1:1" ht="14.1" hidden="1" customHeight="1">
      <c r="A199" s="1046" t="s">
        <v>67</v>
      </c>
    </row>
    <row r="200" spans="1:1" ht="14.1" hidden="1" customHeight="1">
      <c r="A200" s="1046" t="s">
        <v>42</v>
      </c>
    </row>
    <row r="201" spans="1:1" ht="14.1" hidden="1" customHeight="1">
      <c r="A201" s="1046" t="s">
        <v>43</v>
      </c>
    </row>
    <row r="202" spans="1:1" ht="14.1" hidden="1" customHeight="1">
      <c r="A202" s="1046" t="s">
        <v>44</v>
      </c>
    </row>
    <row r="203" spans="1:1" ht="14.1" hidden="1" customHeight="1">
      <c r="A203" s="1046" t="s">
        <v>45</v>
      </c>
    </row>
    <row r="204" spans="1:1" ht="14.1" hidden="1" customHeight="1">
      <c r="A204" s="1046" t="s">
        <v>46</v>
      </c>
    </row>
    <row r="205" spans="1:1" ht="14.1" hidden="1" customHeight="1">
      <c r="A205" s="1046" t="s">
        <v>47</v>
      </c>
    </row>
    <row r="206" spans="1:1" ht="14.1" hidden="1" customHeight="1">
      <c r="A206" s="1046" t="s">
        <v>48</v>
      </c>
    </row>
    <row r="207" spans="1:1" ht="14.1" hidden="1" customHeight="1">
      <c r="A207" s="1046" t="s">
        <v>49</v>
      </c>
    </row>
    <row r="208" spans="1:1" ht="14.1" hidden="1" customHeight="1">
      <c r="A208" s="1046" t="s">
        <v>50</v>
      </c>
    </row>
    <row r="209" spans="1:1" ht="14.1" hidden="1" customHeight="1">
      <c r="A209" s="1046" t="s">
        <v>51</v>
      </c>
    </row>
    <row r="210" spans="1:1" ht="14.1" hidden="1" customHeight="1">
      <c r="A210" s="1046" t="s">
        <v>52</v>
      </c>
    </row>
    <row r="211" spans="1:1" ht="14.1" hidden="1" customHeight="1">
      <c r="A211" s="1046" t="s">
        <v>68</v>
      </c>
    </row>
    <row r="212" spans="1:1" ht="14.1" hidden="1" customHeight="1">
      <c r="A212" s="1046" t="s">
        <v>53</v>
      </c>
    </row>
    <row r="213" spans="1:1" ht="14.1" hidden="1" customHeight="1">
      <c r="A213" s="1046" t="s">
        <v>54</v>
      </c>
    </row>
    <row r="214" spans="1:1" ht="14.1" hidden="1" customHeight="1">
      <c r="A214" s="1046" t="s">
        <v>55</v>
      </c>
    </row>
    <row r="215" spans="1:1" ht="14.1" hidden="1" customHeight="1">
      <c r="A215" s="1046" t="s">
        <v>56</v>
      </c>
    </row>
    <row r="216" spans="1:1" ht="14.1" hidden="1" customHeight="1">
      <c r="A216" s="1046" t="s">
        <v>57</v>
      </c>
    </row>
    <row r="217" spans="1:1" ht="14.1" hidden="1" customHeight="1">
      <c r="A217" s="1046" t="s">
        <v>58</v>
      </c>
    </row>
    <row r="218" spans="1:1" ht="14.1" hidden="1" customHeight="1">
      <c r="A218" s="1046" t="s">
        <v>59</v>
      </c>
    </row>
    <row r="219" spans="1:1" ht="14.1" hidden="1" customHeight="1">
      <c r="A219" s="1046" t="s">
        <v>60</v>
      </c>
    </row>
    <row r="220" spans="1:1" ht="14.1" hidden="1" customHeight="1">
      <c r="A220" s="1047" t="s">
        <v>61</v>
      </c>
    </row>
    <row r="221" spans="1:1" ht="14.1" hidden="1" customHeight="1">
      <c r="A221" s="1047" t="s">
        <v>62</v>
      </c>
    </row>
    <row r="222" spans="1:1" ht="14.1" hidden="1" customHeight="1">
      <c r="A222" s="1047" t="s">
        <v>63</v>
      </c>
    </row>
    <row r="223" spans="1:1" ht="14.1" hidden="1" customHeight="1">
      <c r="A223" s="1047" t="s">
        <v>64</v>
      </c>
    </row>
    <row r="224" spans="1:1" ht="14.1" hidden="1" customHeight="1">
      <c r="A224" s="1047" t="s">
        <v>69</v>
      </c>
    </row>
    <row r="225" spans="1:1" ht="14.1" hidden="1" customHeight="1">
      <c r="A225" s="1047" t="s">
        <v>65</v>
      </c>
    </row>
    <row r="226" spans="1:1" ht="14.1" hidden="1" customHeight="1">
      <c r="A226" s="104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heetViews>
  <sheetFormatPr defaultColWidth="9.6640625" defaultRowHeight="14.1" customHeight="1"/>
  <cols>
    <col min="1" max="1" width="4.6640625" style="1064" customWidth="1"/>
    <col min="2" max="2" width="59.6640625" style="1064" customWidth="1"/>
    <col min="3" max="3" width="18.44140625" style="1064" customWidth="1"/>
    <col min="4" max="4" width="18.5546875" style="1064" customWidth="1"/>
    <col min="5" max="5" width="18.6640625" style="1064" customWidth="1"/>
    <col min="6" max="6" width="17.44140625" style="1064" customWidth="1"/>
    <col min="7" max="7" width="17.6640625" style="1064" customWidth="1"/>
    <col min="8" max="8" width="1.6640625" style="1064" customWidth="1"/>
    <col min="9"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44</v>
      </c>
      <c r="D5" s="1180"/>
      <c r="E5" s="1180"/>
      <c r="F5" s="1180"/>
      <c r="G5" s="1180"/>
      <c r="H5" s="1015"/>
    </row>
    <row r="6" spans="1:10" ht="15" customHeight="1">
      <c r="A6" s="1170"/>
      <c r="B6" s="1170"/>
      <c r="C6" s="1129"/>
      <c r="D6" s="1129"/>
      <c r="E6" s="1129"/>
      <c r="F6" s="1170"/>
      <c r="G6" s="1170"/>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0</v>
      </c>
      <c r="D10" s="1122">
        <v>0</v>
      </c>
      <c r="E10" s="1122">
        <v>0</v>
      </c>
      <c r="F10" s="1122">
        <v>0</v>
      </c>
      <c r="G10" s="1122">
        <f>SUM(C10:F10)</f>
        <v>0</v>
      </c>
      <c r="H10" s="1016"/>
    </row>
    <row r="11" spans="1:10" ht="24.6" customHeight="1">
      <c r="A11" s="1020">
        <v>2</v>
      </c>
      <c r="B11" s="1041" t="s">
        <v>10</v>
      </c>
      <c r="C11" s="1065">
        <v>50301</v>
      </c>
      <c r="D11" s="1065">
        <v>0</v>
      </c>
      <c r="E11" s="1065">
        <v>0</v>
      </c>
      <c r="F11" s="1065">
        <v>0</v>
      </c>
      <c r="G11" s="1165">
        <f t="shared" ref="G11:G13" si="0">SUM(C11:F11)</f>
        <v>50301</v>
      </c>
      <c r="H11" s="1016"/>
    </row>
    <row r="12" spans="1:10" ht="24.6" customHeight="1">
      <c r="A12" s="1020">
        <v>3</v>
      </c>
      <c r="B12" s="1041" t="s">
        <v>11</v>
      </c>
      <c r="C12" s="1065">
        <v>0</v>
      </c>
      <c r="D12" s="1065">
        <v>0</v>
      </c>
      <c r="E12" s="1065">
        <v>0</v>
      </c>
      <c r="F12" s="1065">
        <v>0</v>
      </c>
      <c r="G12" s="1165">
        <f t="shared" si="0"/>
        <v>0</v>
      </c>
      <c r="H12" s="1016"/>
    </row>
    <row r="13" spans="1:10" ht="24.6" customHeight="1">
      <c r="A13" s="1021">
        <v>4</v>
      </c>
      <c r="B13" s="1041" t="s">
        <v>12</v>
      </c>
      <c r="C13" s="1065">
        <v>0</v>
      </c>
      <c r="D13" s="1065">
        <v>0</v>
      </c>
      <c r="E13" s="1065">
        <v>0</v>
      </c>
      <c r="F13" s="1065">
        <v>0</v>
      </c>
      <c r="G13" s="1165">
        <f t="shared" si="0"/>
        <v>0</v>
      </c>
      <c r="H13" s="1016"/>
    </row>
    <row r="14" spans="1:10" ht="24.6" customHeight="1">
      <c r="A14" s="1022"/>
      <c r="B14" s="1057" t="s">
        <v>13</v>
      </c>
      <c r="C14" s="1066">
        <f>SUM(C10:C13)</f>
        <v>50301</v>
      </c>
      <c r="D14" s="1066">
        <f t="shared" ref="D14:F14" si="1">SUM(D10:D13)</f>
        <v>0</v>
      </c>
      <c r="E14" s="1066">
        <f t="shared" si="1"/>
        <v>0</v>
      </c>
      <c r="F14" s="1066">
        <f t="shared" si="1"/>
        <v>0</v>
      </c>
      <c r="G14" s="1166">
        <f>SUM(C14:F14)</f>
        <v>50301</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0</v>
      </c>
      <c r="D16" s="1024">
        <v>0</v>
      </c>
      <c r="E16" s="1024">
        <v>0</v>
      </c>
      <c r="F16" s="1024">
        <v>0</v>
      </c>
      <c r="G16" s="1165">
        <f>SUM(C16:F16)</f>
        <v>0</v>
      </c>
      <c r="H16" s="1016"/>
    </row>
    <row r="17" spans="1:10" ht="43.9" customHeight="1">
      <c r="A17" s="1025"/>
      <c r="B17" s="1026" t="s">
        <v>16</v>
      </c>
      <c r="C17" s="1066">
        <f>SUM(C16)</f>
        <v>0</v>
      </c>
      <c r="D17" s="1066">
        <f t="shared" ref="D17:F17" si="2">SUM(D16)</f>
        <v>0</v>
      </c>
      <c r="E17" s="1066">
        <f t="shared" si="2"/>
        <v>0</v>
      </c>
      <c r="F17" s="1066">
        <f t="shared" si="2"/>
        <v>0</v>
      </c>
      <c r="G17" s="1166">
        <f>SUM(C17:F17)</f>
        <v>0</v>
      </c>
      <c r="H17" s="1016"/>
      <c r="I17" s="1068"/>
      <c r="J17" s="1070"/>
    </row>
    <row r="18" spans="1:10" ht="43.9" customHeight="1">
      <c r="A18" s="1017" t="s">
        <v>3</v>
      </c>
      <c r="B18" s="1018" t="s">
        <v>38</v>
      </c>
      <c r="C18" s="1063">
        <v>1242</v>
      </c>
      <c r="D18" s="1063">
        <v>0</v>
      </c>
      <c r="E18" s="1063">
        <v>0</v>
      </c>
      <c r="F18" s="1063">
        <v>0</v>
      </c>
      <c r="G18" s="1165">
        <f>SUM(C18:F18)</f>
        <v>1242</v>
      </c>
      <c r="H18" s="1016"/>
    </row>
    <row r="19" spans="1:10" ht="24.6" customHeight="1">
      <c r="A19" s="1025"/>
      <c r="B19" s="1026" t="s">
        <v>17</v>
      </c>
      <c r="C19" s="1066">
        <f>SUM(C18)</f>
        <v>1242</v>
      </c>
      <c r="D19" s="1066">
        <f t="shared" ref="D19:F19" si="3">SUM(D18)</f>
        <v>0</v>
      </c>
      <c r="E19" s="1066">
        <f t="shared" si="3"/>
        <v>0</v>
      </c>
      <c r="F19" s="1066">
        <f t="shared" si="3"/>
        <v>0</v>
      </c>
      <c r="G19" s="1166">
        <f>SUM(C19:F19)</f>
        <v>1242</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0</v>
      </c>
      <c r="D21" s="1065">
        <v>0</v>
      </c>
      <c r="E21" s="1065">
        <v>0</v>
      </c>
      <c r="F21" s="1065">
        <v>0</v>
      </c>
      <c r="G21" s="1165">
        <f t="shared" ref="G21:G27" si="4">SUM(C21:F21)</f>
        <v>0</v>
      </c>
      <c r="H21" s="1016"/>
    </row>
    <row r="22" spans="1:10" ht="24.6" customHeight="1">
      <c r="A22" s="1020">
        <v>2</v>
      </c>
      <c r="B22" s="1042" t="s">
        <v>40</v>
      </c>
      <c r="C22" s="1065">
        <v>0</v>
      </c>
      <c r="D22" s="1065">
        <v>0</v>
      </c>
      <c r="E22" s="1065">
        <v>0</v>
      </c>
      <c r="F22" s="1065">
        <v>0</v>
      </c>
      <c r="G22" s="1165">
        <f t="shared" si="4"/>
        <v>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0</v>
      </c>
      <c r="D25" s="1065">
        <v>0</v>
      </c>
      <c r="E25" s="1065">
        <v>0</v>
      </c>
      <c r="F25" s="1065">
        <v>0</v>
      </c>
      <c r="G25" s="1165">
        <f t="shared" si="4"/>
        <v>0</v>
      </c>
      <c r="H25" s="1016"/>
    </row>
    <row r="26" spans="1:10" ht="24.6" customHeight="1">
      <c r="A26" s="1020">
        <v>6</v>
      </c>
      <c r="B26" s="1041" t="s">
        <v>23</v>
      </c>
      <c r="C26" s="1065">
        <v>0</v>
      </c>
      <c r="D26" s="1065">
        <v>0</v>
      </c>
      <c r="E26" s="1065">
        <v>0</v>
      </c>
      <c r="F26" s="1065">
        <v>0</v>
      </c>
      <c r="G26" s="1165">
        <f t="shared" si="4"/>
        <v>0</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0</v>
      </c>
      <c r="D28" s="1067">
        <f t="shared" ref="D28:F28" si="5">SUM(D21:D27)</f>
        <v>0</v>
      </c>
      <c r="E28" s="1067">
        <f t="shared" si="5"/>
        <v>0</v>
      </c>
      <c r="F28" s="1067">
        <f t="shared" si="5"/>
        <v>0</v>
      </c>
      <c r="G28" s="1166">
        <f>SUM(C28:F28)</f>
        <v>0</v>
      </c>
      <c r="H28" s="1028"/>
    </row>
    <row r="29" spans="1:10" ht="24.6" customHeight="1">
      <c r="A29" s="1017" t="s">
        <v>5</v>
      </c>
      <c r="B29" s="1040" t="s">
        <v>26</v>
      </c>
      <c r="C29" s="1019"/>
      <c r="D29" s="1019"/>
      <c r="E29" s="1019"/>
      <c r="F29" s="1019"/>
      <c r="G29" s="1167"/>
      <c r="H29" s="1016"/>
    </row>
    <row r="30" spans="1:10" ht="24.6" customHeight="1">
      <c r="A30" s="1020">
        <v>1</v>
      </c>
      <c r="B30" s="1041" t="s">
        <v>27</v>
      </c>
      <c r="C30" s="1065">
        <v>600</v>
      </c>
      <c r="D30" s="1065">
        <v>0</v>
      </c>
      <c r="E30" s="1065">
        <v>0</v>
      </c>
      <c r="F30" s="1065">
        <v>0</v>
      </c>
      <c r="G30" s="1165">
        <f t="shared" ref="G30:G37" si="6">SUM(C30:F30)</f>
        <v>600</v>
      </c>
      <c r="H30" s="1016"/>
    </row>
    <row r="31" spans="1:10" ht="24.6" customHeight="1">
      <c r="A31" s="1020">
        <v>2</v>
      </c>
      <c r="B31" s="1043" t="s">
        <v>28</v>
      </c>
      <c r="C31" s="1065">
        <v>0</v>
      </c>
      <c r="D31" s="1065">
        <v>0</v>
      </c>
      <c r="E31" s="1065">
        <v>0</v>
      </c>
      <c r="F31" s="1065">
        <v>0</v>
      </c>
      <c r="G31" s="1165">
        <f t="shared" si="6"/>
        <v>0</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0</v>
      </c>
      <c r="D33" s="1065">
        <v>0</v>
      </c>
      <c r="E33" s="1065">
        <v>0</v>
      </c>
      <c r="F33" s="1065">
        <v>0</v>
      </c>
      <c r="G33" s="1165">
        <f t="shared" si="6"/>
        <v>0</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199</v>
      </c>
      <c r="D35" s="1065">
        <v>0</v>
      </c>
      <c r="E35" s="1065">
        <v>0</v>
      </c>
      <c r="F35" s="1065">
        <v>0</v>
      </c>
      <c r="G35" s="1165">
        <f t="shared" si="6"/>
        <v>199</v>
      </c>
      <c r="H35" s="1029"/>
    </row>
    <row r="36" spans="1:10" ht="24.6" customHeight="1">
      <c r="A36" s="1020">
        <v>7</v>
      </c>
      <c r="B36" s="1045" t="s">
        <v>33</v>
      </c>
      <c r="C36" s="1065">
        <v>0</v>
      </c>
      <c r="D36" s="1065">
        <v>0</v>
      </c>
      <c r="E36" s="1065">
        <v>0</v>
      </c>
      <c r="F36" s="1065">
        <v>0</v>
      </c>
      <c r="G36" s="1165">
        <f t="shared" si="6"/>
        <v>0</v>
      </c>
      <c r="H36" s="1029"/>
    </row>
    <row r="37" spans="1:10" ht="24.6" customHeight="1">
      <c r="A37" s="1020">
        <v>8</v>
      </c>
      <c r="B37" s="1045" t="s">
        <v>34</v>
      </c>
      <c r="C37" s="1065">
        <v>0</v>
      </c>
      <c r="D37" s="1065">
        <v>0</v>
      </c>
      <c r="E37" s="1065">
        <v>0</v>
      </c>
      <c r="F37" s="1065">
        <v>0</v>
      </c>
      <c r="G37" s="1165">
        <f t="shared" si="6"/>
        <v>0</v>
      </c>
      <c r="H37" s="1029"/>
    </row>
    <row r="38" spans="1:10" ht="24.6" customHeight="1">
      <c r="A38" s="1030"/>
      <c r="B38" s="1026" t="s">
        <v>37</v>
      </c>
      <c r="C38" s="1067">
        <f>SUM(C30:C37)</f>
        <v>799</v>
      </c>
      <c r="D38" s="1067">
        <f t="shared" ref="D38:F38" si="7">SUM(D30:D37)</f>
        <v>0</v>
      </c>
      <c r="E38" s="1067">
        <f t="shared" si="7"/>
        <v>0</v>
      </c>
      <c r="F38" s="1067">
        <f t="shared" si="7"/>
        <v>0</v>
      </c>
      <c r="G38" s="1166">
        <f>SUM(C38:F38)</f>
        <v>799</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52342</v>
      </c>
      <c r="D40" s="1121">
        <f t="shared" ref="D40:G40" si="8">SUM(D14+D17+D19+D28+D38)</f>
        <v>0</v>
      </c>
      <c r="E40" s="1121">
        <f t="shared" si="8"/>
        <v>0</v>
      </c>
      <c r="F40" s="1121">
        <f t="shared" si="8"/>
        <v>0</v>
      </c>
      <c r="G40" s="1121">
        <f t="shared" si="8"/>
        <v>52342</v>
      </c>
      <c r="H40" s="1029"/>
      <c r="I40" s="1070"/>
      <c r="J40" s="1070"/>
    </row>
    <row r="41" spans="1:10" ht="20.25">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8" spans="1:1" ht="14.1" hidden="1" customHeight="1">
      <c r="A198" s="159" t="s">
        <v>41</v>
      </c>
    </row>
    <row r="199" spans="1:1" ht="14.1" hidden="1" customHeight="1">
      <c r="A199" s="1046" t="s">
        <v>67</v>
      </c>
    </row>
    <row r="200" spans="1:1" ht="14.1" hidden="1" customHeight="1">
      <c r="A200" s="1046" t="s">
        <v>42</v>
      </c>
    </row>
    <row r="201" spans="1:1" ht="14.1" hidden="1" customHeight="1">
      <c r="A201" s="1046" t="s">
        <v>43</v>
      </c>
    </row>
    <row r="202" spans="1:1" ht="14.1" hidden="1" customHeight="1">
      <c r="A202" s="1046" t="s">
        <v>44</v>
      </c>
    </row>
    <row r="203" spans="1:1" ht="14.1" hidden="1" customHeight="1">
      <c r="A203" s="1046" t="s">
        <v>45</v>
      </c>
    </row>
    <row r="204" spans="1:1" ht="14.1" hidden="1" customHeight="1">
      <c r="A204" s="1046" t="s">
        <v>46</v>
      </c>
    </row>
    <row r="205" spans="1:1" ht="14.1" hidden="1" customHeight="1">
      <c r="A205" s="1046" t="s">
        <v>47</v>
      </c>
    </row>
    <row r="206" spans="1:1" ht="14.1" hidden="1" customHeight="1">
      <c r="A206" s="1046" t="s">
        <v>48</v>
      </c>
    </row>
    <row r="207" spans="1:1" ht="14.1" hidden="1" customHeight="1">
      <c r="A207" s="1046" t="s">
        <v>49</v>
      </c>
    </row>
    <row r="208" spans="1:1" ht="14.1" hidden="1" customHeight="1">
      <c r="A208" s="1046" t="s">
        <v>50</v>
      </c>
    </row>
    <row r="209" spans="1:1" ht="14.1" hidden="1" customHeight="1">
      <c r="A209" s="1046" t="s">
        <v>51</v>
      </c>
    </row>
    <row r="210" spans="1:1" ht="14.1" hidden="1" customHeight="1">
      <c r="A210" s="1046" t="s">
        <v>52</v>
      </c>
    </row>
    <row r="211" spans="1:1" ht="14.1" hidden="1" customHeight="1">
      <c r="A211" s="1046" t="s">
        <v>68</v>
      </c>
    </row>
    <row r="212" spans="1:1" ht="14.1" hidden="1" customHeight="1">
      <c r="A212" s="1046" t="s">
        <v>53</v>
      </c>
    </row>
    <row r="213" spans="1:1" ht="14.1" hidden="1" customHeight="1">
      <c r="A213" s="1046" t="s">
        <v>54</v>
      </c>
    </row>
    <row r="214" spans="1:1" ht="14.1" hidden="1" customHeight="1">
      <c r="A214" s="1046" t="s">
        <v>55</v>
      </c>
    </row>
    <row r="215" spans="1:1" ht="14.1" hidden="1" customHeight="1">
      <c r="A215" s="1046" t="s">
        <v>56</v>
      </c>
    </row>
    <row r="216" spans="1:1" ht="14.1" hidden="1" customHeight="1">
      <c r="A216" s="1046" t="s">
        <v>57</v>
      </c>
    </row>
    <row r="217" spans="1:1" ht="14.1" hidden="1" customHeight="1">
      <c r="A217" s="1046" t="s">
        <v>58</v>
      </c>
    </row>
    <row r="218" spans="1:1" ht="14.1" hidden="1" customHeight="1">
      <c r="A218" s="1046" t="s">
        <v>59</v>
      </c>
    </row>
    <row r="219" spans="1:1" ht="14.1" hidden="1" customHeight="1">
      <c r="A219" s="1046" t="s">
        <v>60</v>
      </c>
    </row>
    <row r="220" spans="1:1" ht="14.1" hidden="1" customHeight="1">
      <c r="A220" s="1047" t="s">
        <v>61</v>
      </c>
    </row>
    <row r="221" spans="1:1" ht="14.1" hidden="1" customHeight="1">
      <c r="A221" s="1047" t="s">
        <v>62</v>
      </c>
    </row>
    <row r="222" spans="1:1" ht="14.1" hidden="1" customHeight="1">
      <c r="A222" s="1047" t="s">
        <v>63</v>
      </c>
    </row>
    <row r="223" spans="1:1" ht="14.1" hidden="1" customHeight="1">
      <c r="A223" s="1047" t="s">
        <v>64</v>
      </c>
    </row>
    <row r="224" spans="1:1" ht="14.1" hidden="1" customHeight="1">
      <c r="A224" s="1047" t="s">
        <v>69</v>
      </c>
    </row>
    <row r="225" spans="1:1" ht="14.1" hidden="1" customHeight="1">
      <c r="A225" s="1047" t="s">
        <v>65</v>
      </c>
    </row>
    <row r="226" spans="1:1" ht="14.1" hidden="1" customHeight="1">
      <c r="A226" s="104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A2" sqref="A2"/>
    </sheetView>
  </sheetViews>
  <sheetFormatPr defaultColWidth="9.6640625" defaultRowHeight="14.1" customHeight="1"/>
  <cols>
    <col min="1" max="1" width="4.6640625" style="1064" customWidth="1"/>
    <col min="2" max="2" width="59.6640625" style="1064" customWidth="1"/>
    <col min="3" max="3" width="18.44140625" style="1064" customWidth="1"/>
    <col min="4" max="4" width="18.5546875" style="1064" customWidth="1"/>
    <col min="5" max="5" width="18.6640625" style="1064" customWidth="1"/>
    <col min="6" max="6" width="17.44140625" style="1064" customWidth="1"/>
    <col min="7" max="7" width="17.6640625" style="1064" customWidth="1"/>
    <col min="8" max="8" width="1.6640625" style="1064" customWidth="1"/>
    <col min="9"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45</v>
      </c>
      <c r="D5" s="1180"/>
      <c r="E5" s="1180"/>
      <c r="F5" s="1180"/>
      <c r="G5" s="1180"/>
      <c r="H5" s="1015"/>
    </row>
    <row r="6" spans="1:10" ht="15" customHeight="1">
      <c r="A6" s="1013"/>
      <c r="B6" s="1013"/>
      <c r="C6" s="1048"/>
      <c r="D6" s="1048"/>
      <c r="E6" s="1048"/>
      <c r="F6" s="1013"/>
      <c r="G6" s="1013"/>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34697.82</v>
      </c>
      <c r="D10" s="1122">
        <v>0</v>
      </c>
      <c r="E10" s="1122">
        <v>0</v>
      </c>
      <c r="F10" s="1122">
        <v>0</v>
      </c>
      <c r="G10" s="1122">
        <f>SUM(C10:F10)</f>
        <v>34697.82</v>
      </c>
      <c r="H10" s="1016"/>
    </row>
    <row r="11" spans="1:10" ht="24.6" customHeight="1">
      <c r="A11" s="1020">
        <v>2</v>
      </c>
      <c r="B11" s="1041" t="s">
        <v>10</v>
      </c>
      <c r="C11" s="1065">
        <v>399255.4</v>
      </c>
      <c r="D11" s="1065">
        <v>0</v>
      </c>
      <c r="E11" s="1065">
        <v>0</v>
      </c>
      <c r="F11" s="1065">
        <v>0</v>
      </c>
      <c r="G11" s="1165">
        <f t="shared" ref="G11:G13" si="0">SUM(C11:F11)</f>
        <v>399255.4</v>
      </c>
      <c r="H11" s="1016"/>
    </row>
    <row r="12" spans="1:10" ht="24.6" customHeight="1">
      <c r="A12" s="1020">
        <v>3</v>
      </c>
      <c r="B12" s="1041" t="s">
        <v>11</v>
      </c>
      <c r="C12" s="1065">
        <v>38126.15</v>
      </c>
      <c r="D12" s="1065">
        <v>0</v>
      </c>
      <c r="E12" s="1065">
        <v>0</v>
      </c>
      <c r="F12" s="1065">
        <v>0</v>
      </c>
      <c r="G12" s="1165">
        <f t="shared" si="0"/>
        <v>38126.15</v>
      </c>
      <c r="H12" s="1016"/>
    </row>
    <row r="13" spans="1:10" ht="24.6" customHeight="1">
      <c r="A13" s="1021">
        <v>4</v>
      </c>
      <c r="B13" s="1041" t="s">
        <v>12</v>
      </c>
      <c r="C13" s="1065">
        <v>0</v>
      </c>
      <c r="D13" s="1065">
        <v>0</v>
      </c>
      <c r="E13" s="1065">
        <v>0</v>
      </c>
      <c r="F13" s="1065">
        <v>0</v>
      </c>
      <c r="G13" s="1165">
        <f t="shared" si="0"/>
        <v>0</v>
      </c>
      <c r="H13" s="1016"/>
    </row>
    <row r="14" spans="1:10" ht="24.6" customHeight="1">
      <c r="A14" s="1022"/>
      <c r="B14" s="1057" t="s">
        <v>13</v>
      </c>
      <c r="C14" s="1066">
        <f>SUM(C10:C13)</f>
        <v>472079.37000000005</v>
      </c>
      <c r="D14" s="1066">
        <f t="shared" ref="D14:F14" si="1">SUM(D10:D13)</f>
        <v>0</v>
      </c>
      <c r="E14" s="1066">
        <f t="shared" si="1"/>
        <v>0</v>
      </c>
      <c r="F14" s="1066">
        <f t="shared" si="1"/>
        <v>0</v>
      </c>
      <c r="G14" s="1166">
        <f>SUM(C14:F14)</f>
        <v>472079.37000000005</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0</v>
      </c>
      <c r="D16" s="1024">
        <v>0</v>
      </c>
      <c r="E16" s="1024">
        <v>0</v>
      </c>
      <c r="F16" s="1024">
        <v>0</v>
      </c>
      <c r="G16" s="1165">
        <f>SUM(C16:F16)</f>
        <v>0</v>
      </c>
      <c r="H16" s="1016"/>
    </row>
    <row r="17" spans="1:10" ht="43.9" customHeight="1">
      <c r="A17" s="1025"/>
      <c r="B17" s="1026" t="s">
        <v>16</v>
      </c>
      <c r="C17" s="1066">
        <f>SUM(C16)</f>
        <v>0</v>
      </c>
      <c r="D17" s="1066">
        <f t="shared" ref="D17:F17" si="2">SUM(D16)</f>
        <v>0</v>
      </c>
      <c r="E17" s="1066">
        <f t="shared" si="2"/>
        <v>0</v>
      </c>
      <c r="F17" s="1066">
        <f t="shared" si="2"/>
        <v>0</v>
      </c>
      <c r="G17" s="1166">
        <f>SUM(C17:F17)</f>
        <v>0</v>
      </c>
      <c r="H17" s="1016"/>
      <c r="I17" s="1068"/>
      <c r="J17" s="1070"/>
    </row>
    <row r="18" spans="1:10" ht="43.9" customHeight="1">
      <c r="A18" s="1017" t="s">
        <v>3</v>
      </c>
      <c r="B18" s="1018" t="s">
        <v>38</v>
      </c>
      <c r="C18" s="1063">
        <v>198594.81</v>
      </c>
      <c r="D18" s="1063">
        <v>196020.69</v>
      </c>
      <c r="E18" s="1063">
        <v>0</v>
      </c>
      <c r="F18" s="1063">
        <v>0</v>
      </c>
      <c r="G18" s="1165">
        <f>SUM(C18:F18)</f>
        <v>394615.5</v>
      </c>
      <c r="H18" s="1016"/>
    </row>
    <row r="19" spans="1:10" ht="24.6" customHeight="1">
      <c r="A19" s="1025"/>
      <c r="B19" s="1026" t="s">
        <v>17</v>
      </c>
      <c r="C19" s="1066">
        <f>SUM(C18)</f>
        <v>198594.81</v>
      </c>
      <c r="D19" s="1066">
        <f t="shared" ref="D19:F19" si="3">SUM(D18)</f>
        <v>196020.69</v>
      </c>
      <c r="E19" s="1066">
        <f t="shared" si="3"/>
        <v>0</v>
      </c>
      <c r="F19" s="1066">
        <f t="shared" si="3"/>
        <v>0</v>
      </c>
      <c r="G19" s="1166">
        <f>SUM(C19:F19)</f>
        <v>394615.5</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9196.0499999999993</v>
      </c>
      <c r="D21" s="1065">
        <v>0</v>
      </c>
      <c r="E21" s="1065">
        <v>0</v>
      </c>
      <c r="F21" s="1065">
        <v>0</v>
      </c>
      <c r="G21" s="1165">
        <f t="shared" ref="G21:G27" si="4">SUM(C21:F21)</f>
        <v>9196.0499999999993</v>
      </c>
      <c r="H21" s="1016"/>
    </row>
    <row r="22" spans="1:10" ht="24.6" customHeight="1">
      <c r="A22" s="1020">
        <v>2</v>
      </c>
      <c r="B22" s="1042" t="s">
        <v>40</v>
      </c>
      <c r="C22" s="1065">
        <v>0</v>
      </c>
      <c r="D22" s="1065">
        <v>0</v>
      </c>
      <c r="E22" s="1065">
        <v>0</v>
      </c>
      <c r="F22" s="1065">
        <v>0</v>
      </c>
      <c r="G22" s="1165">
        <f t="shared" si="4"/>
        <v>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0</v>
      </c>
      <c r="D25" s="1065">
        <v>0</v>
      </c>
      <c r="E25" s="1065">
        <v>0</v>
      </c>
      <c r="F25" s="1065">
        <v>0</v>
      </c>
      <c r="G25" s="1165">
        <f t="shared" si="4"/>
        <v>0</v>
      </c>
      <c r="H25" s="1016"/>
    </row>
    <row r="26" spans="1:10" ht="24.6" customHeight="1">
      <c r="A26" s="1020">
        <v>6</v>
      </c>
      <c r="B26" s="1041" t="s">
        <v>23</v>
      </c>
      <c r="C26" s="1065">
        <v>0</v>
      </c>
      <c r="D26" s="1065">
        <v>0</v>
      </c>
      <c r="E26" s="1065">
        <v>0</v>
      </c>
      <c r="F26" s="1065">
        <v>0</v>
      </c>
      <c r="G26" s="1165">
        <f t="shared" si="4"/>
        <v>0</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9196.0499999999993</v>
      </c>
      <c r="D28" s="1067">
        <f t="shared" ref="D28:F28" si="5">SUM(D21:D27)</f>
        <v>0</v>
      </c>
      <c r="E28" s="1067">
        <f t="shared" si="5"/>
        <v>0</v>
      </c>
      <c r="F28" s="1067">
        <f t="shared" si="5"/>
        <v>0</v>
      </c>
      <c r="G28" s="1166">
        <f>SUM(C28:F28)</f>
        <v>9196.0499999999993</v>
      </c>
      <c r="H28" s="1028"/>
    </row>
    <row r="29" spans="1:10" ht="24.6" customHeight="1">
      <c r="A29" s="1017" t="s">
        <v>5</v>
      </c>
      <c r="B29" s="1040" t="s">
        <v>26</v>
      </c>
      <c r="C29" s="1019"/>
      <c r="D29" s="1019"/>
      <c r="E29" s="1019"/>
      <c r="F29" s="1019"/>
      <c r="G29" s="1167"/>
      <c r="H29" s="1016"/>
    </row>
    <row r="30" spans="1:10" ht="24.6" customHeight="1">
      <c r="A30" s="1020">
        <v>1</v>
      </c>
      <c r="B30" s="1041" t="s">
        <v>27</v>
      </c>
      <c r="C30" s="1065">
        <v>0</v>
      </c>
      <c r="D30" s="1065">
        <v>0</v>
      </c>
      <c r="E30" s="1065">
        <v>0</v>
      </c>
      <c r="F30" s="1065">
        <v>0</v>
      </c>
      <c r="G30" s="1165">
        <f t="shared" ref="G30:G37" si="6">SUM(C30:F30)</f>
        <v>0</v>
      </c>
      <c r="H30" s="1016"/>
    </row>
    <row r="31" spans="1:10" ht="24.6" customHeight="1">
      <c r="A31" s="1020">
        <v>2</v>
      </c>
      <c r="B31" s="1043" t="s">
        <v>28</v>
      </c>
      <c r="C31" s="1065">
        <v>160</v>
      </c>
      <c r="D31" s="1065">
        <v>0</v>
      </c>
      <c r="E31" s="1065">
        <v>0</v>
      </c>
      <c r="F31" s="1065">
        <v>0</v>
      </c>
      <c r="G31" s="1165">
        <f t="shared" si="6"/>
        <v>160</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1779.44</v>
      </c>
      <c r="D33" s="1065">
        <v>0</v>
      </c>
      <c r="E33" s="1065">
        <v>0</v>
      </c>
      <c r="F33" s="1065">
        <v>0</v>
      </c>
      <c r="G33" s="1165">
        <f t="shared" si="6"/>
        <v>1779.44</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535.29999999999995</v>
      </c>
      <c r="D35" s="1065">
        <v>0</v>
      </c>
      <c r="E35" s="1065">
        <v>0</v>
      </c>
      <c r="F35" s="1065">
        <v>0</v>
      </c>
      <c r="G35" s="1165">
        <f t="shared" si="6"/>
        <v>535.29999999999995</v>
      </c>
      <c r="H35" s="1029"/>
    </row>
    <row r="36" spans="1:10" ht="24.6" customHeight="1">
      <c r="A36" s="1020">
        <v>7</v>
      </c>
      <c r="B36" s="1045" t="s">
        <v>33</v>
      </c>
      <c r="C36" s="1065">
        <v>4356.68</v>
      </c>
      <c r="D36" s="1065">
        <v>0</v>
      </c>
      <c r="E36" s="1065">
        <v>0</v>
      </c>
      <c r="F36" s="1065">
        <v>0</v>
      </c>
      <c r="G36" s="1165">
        <f t="shared" si="6"/>
        <v>4356.68</v>
      </c>
      <c r="H36" s="1029"/>
    </row>
    <row r="37" spans="1:10" ht="24.6" customHeight="1">
      <c r="A37" s="1020">
        <v>8</v>
      </c>
      <c r="B37" s="1045" t="s">
        <v>34</v>
      </c>
      <c r="C37" s="1065">
        <v>503.15999999999997</v>
      </c>
      <c r="D37" s="1065">
        <v>0</v>
      </c>
      <c r="E37" s="1065">
        <v>0</v>
      </c>
      <c r="F37" s="1065">
        <v>0</v>
      </c>
      <c r="G37" s="1165">
        <f t="shared" si="6"/>
        <v>503.15999999999997</v>
      </c>
      <c r="H37" s="1029"/>
    </row>
    <row r="38" spans="1:10" ht="24.6" customHeight="1">
      <c r="A38" s="1030"/>
      <c r="B38" s="1026" t="s">
        <v>37</v>
      </c>
      <c r="C38" s="1067">
        <f>SUM(C30:C37)</f>
        <v>7334.58</v>
      </c>
      <c r="D38" s="1067">
        <f t="shared" ref="D38:F38" si="7">SUM(D30:D37)</f>
        <v>0</v>
      </c>
      <c r="E38" s="1067">
        <f t="shared" si="7"/>
        <v>0</v>
      </c>
      <c r="F38" s="1067">
        <f t="shared" si="7"/>
        <v>0</v>
      </c>
      <c r="G38" s="1166">
        <f>SUM(C38:F38)</f>
        <v>7334.58</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687204.81</v>
      </c>
      <c r="D40" s="1121">
        <f t="shared" ref="D40:G40" si="8">SUM(D14+D17+D19+D28+D38)</f>
        <v>196020.69</v>
      </c>
      <c r="E40" s="1121">
        <f t="shared" si="8"/>
        <v>0</v>
      </c>
      <c r="F40" s="1121">
        <f t="shared" si="8"/>
        <v>0</v>
      </c>
      <c r="G40" s="1121">
        <f t="shared" si="8"/>
        <v>883225.50000000012</v>
      </c>
      <c r="H40" s="1029"/>
      <c r="I40" s="1070"/>
      <c r="J40" s="1070"/>
    </row>
    <row r="41" spans="1:10" ht="14.1" customHeight="1">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6" spans="1:1" ht="14.1" customHeight="1">
      <c r="A196" s="159"/>
    </row>
    <row r="197" spans="1:1" ht="14.1" customHeight="1">
      <c r="A197" s="1046"/>
    </row>
    <row r="198" spans="1:1" ht="14.1" hidden="1" customHeight="1">
      <c r="A198" s="126" t="s">
        <v>41</v>
      </c>
    </row>
    <row r="199" spans="1:1" ht="14.1" hidden="1" customHeight="1">
      <c r="A199" s="127" t="s">
        <v>67</v>
      </c>
    </row>
    <row r="200" spans="1:1" ht="14.1" hidden="1" customHeight="1">
      <c r="A200" s="127" t="s">
        <v>42</v>
      </c>
    </row>
    <row r="201" spans="1:1" ht="14.1" hidden="1" customHeight="1">
      <c r="A201" s="127" t="s">
        <v>43</v>
      </c>
    </row>
    <row r="202" spans="1:1" ht="14.1" hidden="1" customHeight="1">
      <c r="A202" s="127" t="s">
        <v>44</v>
      </c>
    </row>
    <row r="203" spans="1:1" ht="14.1" hidden="1" customHeight="1">
      <c r="A203" s="127" t="s">
        <v>45</v>
      </c>
    </row>
    <row r="204" spans="1:1" ht="14.1" hidden="1" customHeight="1">
      <c r="A204" s="127" t="s">
        <v>46</v>
      </c>
    </row>
    <row r="205" spans="1:1" ht="14.1" hidden="1" customHeight="1">
      <c r="A205" s="127" t="s">
        <v>47</v>
      </c>
    </row>
    <row r="206" spans="1:1" ht="14.1" hidden="1" customHeight="1">
      <c r="A206" s="127" t="s">
        <v>48</v>
      </c>
    </row>
    <row r="207" spans="1:1" ht="14.1" hidden="1" customHeight="1">
      <c r="A207" s="127" t="s">
        <v>49</v>
      </c>
    </row>
    <row r="208" spans="1:1" ht="14.1" hidden="1" customHeight="1">
      <c r="A208" s="127" t="s">
        <v>50</v>
      </c>
    </row>
    <row r="209" spans="1:1" ht="14.1" hidden="1" customHeight="1">
      <c r="A209" s="127" t="s">
        <v>51</v>
      </c>
    </row>
    <row r="210" spans="1:1" ht="14.1" hidden="1" customHeight="1">
      <c r="A210" s="127" t="s">
        <v>52</v>
      </c>
    </row>
    <row r="211" spans="1:1" ht="14.1" hidden="1" customHeight="1">
      <c r="A211" s="127" t="s">
        <v>68</v>
      </c>
    </row>
    <row r="212" spans="1:1" ht="14.1" hidden="1" customHeight="1">
      <c r="A212" s="127" t="s">
        <v>53</v>
      </c>
    </row>
    <row r="213" spans="1:1" ht="14.1" hidden="1" customHeight="1">
      <c r="A213" s="127" t="s">
        <v>54</v>
      </c>
    </row>
    <row r="214" spans="1:1" ht="14.1" hidden="1" customHeight="1">
      <c r="A214" s="127" t="s">
        <v>55</v>
      </c>
    </row>
    <row r="215" spans="1:1" ht="14.1" hidden="1" customHeight="1">
      <c r="A215" s="127" t="s">
        <v>56</v>
      </c>
    </row>
    <row r="216" spans="1:1" ht="14.1" hidden="1" customHeight="1">
      <c r="A216" s="127" t="s">
        <v>57</v>
      </c>
    </row>
    <row r="217" spans="1:1" ht="14.1" hidden="1" customHeight="1">
      <c r="A217" s="127" t="s">
        <v>58</v>
      </c>
    </row>
    <row r="218" spans="1:1" ht="14.1" hidden="1" customHeight="1">
      <c r="A218" s="127" t="s">
        <v>59</v>
      </c>
    </row>
    <row r="219" spans="1:1" ht="14.1" hidden="1" customHeight="1">
      <c r="A219" s="127" t="s">
        <v>60</v>
      </c>
    </row>
    <row r="220" spans="1:1" ht="14.1" hidden="1" customHeight="1">
      <c r="A220" s="128" t="s">
        <v>61</v>
      </c>
    </row>
    <row r="221" spans="1:1" ht="14.1" hidden="1" customHeight="1">
      <c r="A221" s="128" t="s">
        <v>62</v>
      </c>
    </row>
    <row r="222" spans="1:1" ht="14.1" hidden="1" customHeight="1">
      <c r="A222" s="128" t="s">
        <v>63</v>
      </c>
    </row>
    <row r="223" spans="1:1" ht="14.1" hidden="1" customHeight="1">
      <c r="A223" s="128" t="s">
        <v>64</v>
      </c>
    </row>
    <row r="224" spans="1:1" ht="14.1" hidden="1" customHeight="1">
      <c r="A224" s="128" t="s">
        <v>69</v>
      </c>
    </row>
    <row r="225" spans="1:1" ht="14.1" hidden="1" customHeight="1">
      <c r="A225" s="128" t="s">
        <v>65</v>
      </c>
    </row>
    <row r="226" spans="1:1" ht="14.1" hidden="1" customHeight="1">
      <c r="A226" s="128" t="s">
        <v>66</v>
      </c>
    </row>
    <row r="227" spans="1:1"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1" sqref="B1"/>
    </sheetView>
  </sheetViews>
  <sheetFormatPr defaultColWidth="9.6640625" defaultRowHeight="14.1" customHeight="1"/>
  <cols>
    <col min="1" max="1" width="4.6640625" style="1064" customWidth="1"/>
    <col min="2" max="2" width="61.88671875" style="1064" customWidth="1"/>
    <col min="3" max="3" width="18.44140625" style="1064" customWidth="1"/>
    <col min="4" max="4" width="18.33203125" style="1064" customWidth="1"/>
    <col min="5" max="5" width="20.77734375" style="1064" customWidth="1"/>
    <col min="6" max="6" width="20.6640625" style="1064" customWidth="1"/>
    <col min="7" max="7" width="17.6640625" style="1064" customWidth="1"/>
    <col min="8" max="8" width="1.6640625" style="1064" customWidth="1"/>
    <col min="9" max="16384" width="9.6640625" style="1064"/>
  </cols>
  <sheetData>
    <row r="1" spans="1:10" ht="19.899999999999999" customHeight="1">
      <c r="A1" s="1013" t="s">
        <v>39</v>
      </c>
      <c r="B1" s="1013"/>
      <c r="C1" s="1014"/>
      <c r="D1" s="1014"/>
      <c r="E1" s="1014"/>
      <c r="F1" s="1014"/>
      <c r="G1" s="1014" t="s">
        <v>173</v>
      </c>
      <c r="H1" s="1015"/>
    </row>
    <row r="2" spans="1:10" ht="19.899999999999999" customHeight="1">
      <c r="A2" s="1013" t="s">
        <v>0</v>
      </c>
      <c r="B2" s="1013"/>
      <c r="C2" s="1013"/>
      <c r="D2" s="1013"/>
      <c r="E2" s="1013"/>
      <c r="F2" s="1013"/>
      <c r="G2" s="1013"/>
      <c r="H2" s="1015"/>
    </row>
    <row r="3" spans="1:10" ht="19.899999999999999" customHeight="1">
      <c r="A3" s="1060" t="s">
        <v>114</v>
      </c>
      <c r="B3" s="1013"/>
      <c r="C3" s="1013"/>
      <c r="D3" s="1013"/>
      <c r="E3" s="1013"/>
      <c r="F3" s="1013"/>
      <c r="G3" s="1013"/>
      <c r="H3" s="1015"/>
    </row>
    <row r="4" spans="1:10" ht="19.899999999999999" customHeight="1">
      <c r="A4" s="1013"/>
      <c r="B4" s="1013"/>
      <c r="C4" s="1048"/>
      <c r="D4" s="1048"/>
      <c r="E4" s="1048"/>
      <c r="F4" s="1013"/>
      <c r="G4" s="1013"/>
      <c r="H4" s="1015"/>
    </row>
    <row r="5" spans="1:10" ht="21.6" customHeight="1" thickBot="1">
      <c r="A5" s="1013"/>
      <c r="B5" s="1013" t="s">
        <v>115</v>
      </c>
      <c r="C5" s="1180" t="s">
        <v>119</v>
      </c>
      <c r="D5" s="1180"/>
      <c r="E5" s="1180"/>
      <c r="F5" s="1180"/>
      <c r="G5" s="1180"/>
      <c r="H5" s="1015"/>
    </row>
    <row r="6" spans="1:10" ht="19.899999999999999" customHeight="1">
      <c r="A6" s="1170"/>
      <c r="B6" s="1170"/>
      <c r="C6" s="1129"/>
      <c r="D6" s="1129"/>
      <c r="E6" s="1129"/>
      <c r="F6" s="1170"/>
      <c r="G6" s="1170"/>
      <c r="H6" s="1015"/>
    </row>
    <row r="7" spans="1:10" ht="19.899999999999999"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2.9" customHeight="1">
      <c r="A9" s="1050" t="s">
        <v>1</v>
      </c>
      <c r="B9" s="1051" t="s">
        <v>8</v>
      </c>
      <c r="C9" s="1052"/>
      <c r="D9" s="1053"/>
      <c r="E9" s="1053"/>
      <c r="F9" s="1053"/>
      <c r="G9" s="1053"/>
      <c r="H9" s="1016"/>
    </row>
    <row r="10" spans="1:10" ht="22.9" customHeight="1">
      <c r="A10" s="1020">
        <v>1</v>
      </c>
      <c r="B10" s="1041" t="s">
        <v>9</v>
      </c>
      <c r="C10" s="1122">
        <v>73382</v>
      </c>
      <c r="D10" s="1122">
        <v>0</v>
      </c>
      <c r="E10" s="1122">
        <v>0</v>
      </c>
      <c r="F10" s="1122">
        <v>0</v>
      </c>
      <c r="G10" s="1122">
        <f>SUM(C10:F10)</f>
        <v>73382</v>
      </c>
      <c r="H10" s="1016"/>
    </row>
    <row r="11" spans="1:10" ht="22.9" customHeight="1">
      <c r="A11" s="1020">
        <v>2</v>
      </c>
      <c r="B11" s="1041" t="s">
        <v>10</v>
      </c>
      <c r="C11" s="1065">
        <f>42978+41974+41849</f>
        <v>126801</v>
      </c>
      <c r="D11" s="1065">
        <v>0</v>
      </c>
      <c r="E11" s="1065">
        <v>0</v>
      </c>
      <c r="F11" s="1065">
        <v>0</v>
      </c>
      <c r="G11" s="1165">
        <f t="shared" ref="G11:G13" si="0">SUM(C11:F11)</f>
        <v>126801</v>
      </c>
      <c r="H11" s="1016"/>
    </row>
    <row r="12" spans="1:10" ht="22.9" customHeight="1">
      <c r="A12" s="1020">
        <v>3</v>
      </c>
      <c r="B12" s="1041" t="s">
        <v>11</v>
      </c>
      <c r="C12" s="1065">
        <v>38783</v>
      </c>
      <c r="D12" s="1065">
        <v>0</v>
      </c>
      <c r="E12" s="1065">
        <v>0</v>
      </c>
      <c r="F12" s="1065">
        <v>0</v>
      </c>
      <c r="G12" s="1165">
        <f t="shared" si="0"/>
        <v>38783</v>
      </c>
      <c r="H12" s="1016"/>
    </row>
    <row r="13" spans="1:10" ht="22.9" customHeight="1">
      <c r="A13" s="1021">
        <v>4</v>
      </c>
      <c r="B13" s="1041" t="s">
        <v>12</v>
      </c>
      <c r="C13" s="1065">
        <v>0</v>
      </c>
      <c r="D13" s="1065">
        <v>0</v>
      </c>
      <c r="E13" s="1065">
        <v>0</v>
      </c>
      <c r="F13" s="1065">
        <v>0</v>
      </c>
      <c r="G13" s="1165">
        <f t="shared" si="0"/>
        <v>0</v>
      </c>
      <c r="H13" s="1016"/>
    </row>
    <row r="14" spans="1:10" ht="22.9" customHeight="1">
      <c r="A14" s="1022"/>
      <c r="B14" s="1057" t="s">
        <v>13</v>
      </c>
      <c r="C14" s="1066">
        <f>SUM(C10:C13)</f>
        <v>238966</v>
      </c>
      <c r="D14" s="1066">
        <f>SUM(D10:D13)</f>
        <v>0</v>
      </c>
      <c r="E14" s="1066">
        <f>SUM(E10:E13)</f>
        <v>0</v>
      </c>
      <c r="F14" s="1066">
        <f>SUM(F10:F13)</f>
        <v>0</v>
      </c>
      <c r="G14" s="1166">
        <f>SUM(C14:F14)</f>
        <v>238966</v>
      </c>
      <c r="H14" s="1016"/>
      <c r="I14" s="1070"/>
      <c r="J14" s="1070"/>
    </row>
    <row r="15" spans="1:10" ht="43.15" customHeight="1">
      <c r="A15" s="1017" t="s">
        <v>2</v>
      </c>
      <c r="B15" s="1018" t="s">
        <v>14</v>
      </c>
      <c r="C15" s="1063"/>
      <c r="D15" s="1063"/>
      <c r="E15" s="1063"/>
      <c r="F15" s="1063"/>
      <c r="G15" s="1165"/>
      <c r="H15" s="1016"/>
    </row>
    <row r="16" spans="1:10" ht="24" customHeight="1">
      <c r="A16" s="1023">
        <v>1</v>
      </c>
      <c r="B16" s="1042" t="s">
        <v>15</v>
      </c>
      <c r="C16" s="1024">
        <v>0</v>
      </c>
      <c r="D16" s="1024">
        <v>0</v>
      </c>
      <c r="E16" s="1024">
        <v>0</v>
      </c>
      <c r="F16" s="1024">
        <v>0</v>
      </c>
      <c r="G16" s="1165">
        <f>SUM(C16:F16)</f>
        <v>0</v>
      </c>
      <c r="H16" s="1016"/>
    </row>
    <row r="17" spans="1:10" ht="43.15" customHeight="1">
      <c r="A17" s="1025"/>
      <c r="B17" s="1026" t="s">
        <v>16</v>
      </c>
      <c r="C17" s="1066">
        <f>SUM(C16)</f>
        <v>0</v>
      </c>
      <c r="D17" s="1066">
        <f>SUM(D16)</f>
        <v>0</v>
      </c>
      <c r="E17" s="1066">
        <f>SUM(E16)</f>
        <v>0</v>
      </c>
      <c r="F17" s="1066">
        <f>SUM(F16)</f>
        <v>0</v>
      </c>
      <c r="G17" s="1166">
        <f>SUM(C17:F17)</f>
        <v>0</v>
      </c>
      <c r="H17" s="1016"/>
      <c r="I17" s="1068"/>
      <c r="J17" s="1068"/>
    </row>
    <row r="18" spans="1:10" ht="43.15" customHeight="1">
      <c r="A18" s="1017" t="s">
        <v>3</v>
      </c>
      <c r="B18" s="1018" t="s">
        <v>38</v>
      </c>
      <c r="C18" s="1063">
        <f>158692+1266</f>
        <v>159958</v>
      </c>
      <c r="D18" s="1063">
        <v>0</v>
      </c>
      <c r="E18" s="1063">
        <v>0</v>
      </c>
      <c r="F18" s="1063">
        <v>0</v>
      </c>
      <c r="G18" s="1165">
        <f>SUM(C18:F18)</f>
        <v>159958</v>
      </c>
      <c r="H18" s="1016"/>
    </row>
    <row r="19" spans="1:10" ht="24" customHeight="1">
      <c r="A19" s="1025"/>
      <c r="B19" s="1026" t="s">
        <v>17</v>
      </c>
      <c r="C19" s="1066">
        <f>SUM(C18)</f>
        <v>159958</v>
      </c>
      <c r="D19" s="1066">
        <f>SUM(D18)</f>
        <v>0</v>
      </c>
      <c r="E19" s="1066">
        <f>SUM(E18)</f>
        <v>0</v>
      </c>
      <c r="F19" s="1066">
        <f>SUM(F18)</f>
        <v>0</v>
      </c>
      <c r="G19" s="1166">
        <f>SUM(C19:F19)</f>
        <v>159958</v>
      </c>
      <c r="H19" s="1016"/>
      <c r="I19" s="1068"/>
      <c r="J19" s="1068"/>
    </row>
    <row r="20" spans="1:10" ht="24" customHeight="1">
      <c r="A20" s="1017" t="s">
        <v>4</v>
      </c>
      <c r="B20" s="1018" t="s">
        <v>18</v>
      </c>
      <c r="C20" s="1063"/>
      <c r="D20" s="1063"/>
      <c r="E20" s="1063"/>
      <c r="F20" s="1063"/>
      <c r="G20" s="1165"/>
      <c r="H20" s="1016"/>
    </row>
    <row r="21" spans="1:10" ht="24" customHeight="1">
      <c r="A21" s="1020">
        <v>1</v>
      </c>
      <c r="B21" s="1041" t="s">
        <v>19</v>
      </c>
      <c r="C21" s="1065">
        <v>0</v>
      </c>
      <c r="D21" s="1065">
        <f>1156.26+181.3+1857</f>
        <v>3194.56</v>
      </c>
      <c r="E21" s="1065">
        <v>0</v>
      </c>
      <c r="F21" s="1065">
        <v>0</v>
      </c>
      <c r="G21" s="1165">
        <f t="shared" ref="G21:G27" si="1">SUM(C21:F21)</f>
        <v>3194.56</v>
      </c>
      <c r="H21" s="1016"/>
    </row>
    <row r="22" spans="1:10" ht="24" customHeight="1">
      <c r="A22" s="1020">
        <v>2</v>
      </c>
      <c r="B22" s="1042" t="s">
        <v>40</v>
      </c>
      <c r="C22" s="1065">
        <v>0</v>
      </c>
      <c r="D22" s="1065">
        <f>1292.38+973.3+51.17</f>
        <v>2316.8500000000004</v>
      </c>
      <c r="E22" s="1065">
        <v>0</v>
      </c>
      <c r="F22" s="1065">
        <v>0</v>
      </c>
      <c r="G22" s="1165">
        <f t="shared" si="1"/>
        <v>2316.8500000000004</v>
      </c>
      <c r="H22" s="1016"/>
    </row>
    <row r="23" spans="1:10" ht="24" customHeight="1">
      <c r="A23" s="1020">
        <v>3</v>
      </c>
      <c r="B23" s="1041" t="s">
        <v>20</v>
      </c>
      <c r="C23" s="1065">
        <v>0</v>
      </c>
      <c r="D23" s="1065">
        <v>0</v>
      </c>
      <c r="E23" s="1065">
        <v>0</v>
      </c>
      <c r="F23" s="1065">
        <v>0</v>
      </c>
      <c r="G23" s="1165">
        <f t="shared" si="1"/>
        <v>0</v>
      </c>
      <c r="H23" s="1016"/>
    </row>
    <row r="24" spans="1:10" ht="24" customHeight="1">
      <c r="A24" s="1020">
        <v>4</v>
      </c>
      <c r="B24" s="1041" t="s">
        <v>21</v>
      </c>
      <c r="C24" s="1065">
        <v>0</v>
      </c>
      <c r="D24" s="1065">
        <v>0</v>
      </c>
      <c r="E24" s="1065">
        <v>0</v>
      </c>
      <c r="F24" s="1065">
        <v>0</v>
      </c>
      <c r="G24" s="1165">
        <f t="shared" si="1"/>
        <v>0</v>
      </c>
      <c r="H24" s="1016"/>
    </row>
    <row r="25" spans="1:10" ht="24" customHeight="1">
      <c r="A25" s="1020">
        <v>5</v>
      </c>
      <c r="B25" s="1041" t="s">
        <v>22</v>
      </c>
      <c r="C25" s="1065">
        <v>0</v>
      </c>
      <c r="D25" s="1065">
        <v>82.76</v>
      </c>
      <c r="E25" s="1065">
        <v>0</v>
      </c>
      <c r="F25" s="1065">
        <v>0</v>
      </c>
      <c r="G25" s="1165">
        <f t="shared" si="1"/>
        <v>82.76</v>
      </c>
      <c r="H25" s="1016"/>
    </row>
    <row r="26" spans="1:10" ht="24" customHeight="1">
      <c r="A26" s="1020">
        <v>6</v>
      </c>
      <c r="B26" s="1041" t="s">
        <v>23</v>
      </c>
      <c r="C26" s="1065">
        <v>699</v>
      </c>
      <c r="D26" s="1065">
        <v>320</v>
      </c>
      <c r="E26" s="1065">
        <v>0</v>
      </c>
      <c r="F26" s="1065">
        <v>0</v>
      </c>
      <c r="G26" s="1165">
        <f t="shared" si="1"/>
        <v>1019</v>
      </c>
      <c r="H26" s="1016"/>
    </row>
    <row r="27" spans="1:10" ht="24" customHeight="1">
      <c r="A27" s="1020">
        <v>7</v>
      </c>
      <c r="B27" s="1041" t="s">
        <v>24</v>
      </c>
      <c r="C27" s="1063">
        <v>0</v>
      </c>
      <c r="D27" s="1063">
        <v>0</v>
      </c>
      <c r="E27" s="1063">
        <v>0</v>
      </c>
      <c r="F27" s="1063">
        <v>0</v>
      </c>
      <c r="G27" s="1165">
        <f t="shared" si="1"/>
        <v>0</v>
      </c>
      <c r="H27" s="1016"/>
    </row>
    <row r="28" spans="1:10" ht="24" customHeight="1">
      <c r="A28" s="1027"/>
      <c r="B28" s="1026" t="s">
        <v>25</v>
      </c>
      <c r="C28" s="1067">
        <f>SUM(C21:C27)</f>
        <v>699</v>
      </c>
      <c r="D28" s="1067">
        <f>SUM(D21:D27)</f>
        <v>5914.17</v>
      </c>
      <c r="E28" s="1067">
        <f>SUM(E21:E27)</f>
        <v>0</v>
      </c>
      <c r="F28" s="1067">
        <f>SUM(F21:F27)</f>
        <v>0</v>
      </c>
      <c r="G28" s="1166">
        <f>SUM(C28:F28)</f>
        <v>6613.17</v>
      </c>
      <c r="H28" s="1028"/>
    </row>
    <row r="29" spans="1:10" ht="24" customHeight="1">
      <c r="A29" s="1017" t="s">
        <v>5</v>
      </c>
      <c r="B29" s="1040" t="s">
        <v>26</v>
      </c>
      <c r="C29" s="1019"/>
      <c r="D29" s="1019"/>
      <c r="E29" s="1019"/>
      <c r="F29" s="1019"/>
      <c r="G29" s="1167"/>
      <c r="H29" s="1016"/>
    </row>
    <row r="30" spans="1:10" ht="24" customHeight="1">
      <c r="A30" s="1020">
        <v>1</v>
      </c>
      <c r="B30" s="1041" t="s">
        <v>27</v>
      </c>
      <c r="C30" s="1065">
        <v>190</v>
      </c>
      <c r="D30" s="1065">
        <v>0</v>
      </c>
      <c r="E30" s="1065">
        <v>0</v>
      </c>
      <c r="F30" s="1065">
        <v>0</v>
      </c>
      <c r="G30" s="1165">
        <f t="shared" ref="G30:G37" si="2">SUM(C30:F30)</f>
        <v>190</v>
      </c>
      <c r="H30" s="1016"/>
    </row>
    <row r="31" spans="1:10" ht="24" customHeight="1">
      <c r="A31" s="1020">
        <v>2</v>
      </c>
      <c r="B31" s="1043" t="s">
        <v>28</v>
      </c>
      <c r="C31" s="1065">
        <v>0</v>
      </c>
      <c r="D31" s="1065">
        <v>0</v>
      </c>
      <c r="E31" s="1065">
        <v>0</v>
      </c>
      <c r="F31" s="1065">
        <v>0</v>
      </c>
      <c r="G31" s="1165">
        <f t="shared" si="2"/>
        <v>0</v>
      </c>
      <c r="H31" s="1016"/>
    </row>
    <row r="32" spans="1:10" ht="24" customHeight="1">
      <c r="A32" s="1020">
        <v>3</v>
      </c>
      <c r="B32" s="1043" t="s">
        <v>29</v>
      </c>
      <c r="C32" s="1065">
        <v>45</v>
      </c>
      <c r="D32" s="1065">
        <v>0</v>
      </c>
      <c r="E32" s="1065">
        <v>0</v>
      </c>
      <c r="F32" s="1065">
        <v>0</v>
      </c>
      <c r="G32" s="1165">
        <f t="shared" si="2"/>
        <v>45</v>
      </c>
      <c r="H32" s="1016"/>
    </row>
    <row r="33" spans="1:10" ht="24" customHeight="1">
      <c r="A33" s="1020">
        <v>4</v>
      </c>
      <c r="B33" s="1043" t="s">
        <v>30</v>
      </c>
      <c r="C33" s="1065">
        <f>670+823+519</f>
        <v>2012</v>
      </c>
      <c r="D33" s="1065">
        <v>0</v>
      </c>
      <c r="E33" s="1065">
        <v>0</v>
      </c>
      <c r="F33" s="1065">
        <v>0</v>
      </c>
      <c r="G33" s="1165">
        <f t="shared" si="2"/>
        <v>2012</v>
      </c>
      <c r="H33" s="1016"/>
    </row>
    <row r="34" spans="1:10" ht="24" customHeight="1">
      <c r="A34" s="1020">
        <v>5</v>
      </c>
      <c r="B34" s="1044" t="s">
        <v>31</v>
      </c>
      <c r="C34" s="1065">
        <v>0</v>
      </c>
      <c r="D34" s="1065">
        <v>0</v>
      </c>
      <c r="E34" s="1065">
        <v>0</v>
      </c>
      <c r="F34" s="1065">
        <v>0</v>
      </c>
      <c r="G34" s="1165">
        <f t="shared" si="2"/>
        <v>0</v>
      </c>
      <c r="H34" s="1029"/>
    </row>
    <row r="35" spans="1:10" ht="24" customHeight="1">
      <c r="A35" s="1020">
        <v>6</v>
      </c>
      <c r="B35" s="1045" t="s">
        <v>32</v>
      </c>
      <c r="C35" s="1065">
        <f>185+80+119+19</f>
        <v>403</v>
      </c>
      <c r="D35" s="1065">
        <v>0</v>
      </c>
      <c r="E35" s="1065">
        <v>0</v>
      </c>
      <c r="F35" s="1065">
        <v>0</v>
      </c>
      <c r="G35" s="1165">
        <f t="shared" si="2"/>
        <v>403</v>
      </c>
      <c r="H35" s="1029"/>
    </row>
    <row r="36" spans="1:10" ht="24" customHeight="1">
      <c r="A36" s="1020">
        <v>7</v>
      </c>
      <c r="B36" s="1045" t="s">
        <v>33</v>
      </c>
      <c r="C36" s="1065">
        <v>0</v>
      </c>
      <c r="D36" s="1065">
        <v>958</v>
      </c>
      <c r="E36" s="1065">
        <v>0</v>
      </c>
      <c r="F36" s="1065">
        <v>0</v>
      </c>
      <c r="G36" s="1165">
        <f t="shared" si="2"/>
        <v>958</v>
      </c>
      <c r="H36" s="1029"/>
    </row>
    <row r="37" spans="1:10" ht="24" customHeight="1">
      <c r="A37" s="1020">
        <v>8</v>
      </c>
      <c r="B37" s="1045" t="s">
        <v>34</v>
      </c>
      <c r="C37" s="1065">
        <v>1719</v>
      </c>
      <c r="D37" s="1065">
        <v>0</v>
      </c>
      <c r="E37" s="1065">
        <v>0</v>
      </c>
      <c r="F37" s="1065">
        <v>0</v>
      </c>
      <c r="G37" s="1165">
        <f t="shared" si="2"/>
        <v>1719</v>
      </c>
      <c r="H37" s="1029"/>
    </row>
    <row r="38" spans="1:10" ht="24" customHeight="1">
      <c r="A38" s="1030"/>
      <c r="B38" s="1026" t="s">
        <v>37</v>
      </c>
      <c r="C38" s="1067">
        <f>SUM(C30:C37)</f>
        <v>4369</v>
      </c>
      <c r="D38" s="1067">
        <f>SUM(D30:D37)</f>
        <v>958</v>
      </c>
      <c r="E38" s="1067">
        <f>SUM(E30:E37)</f>
        <v>0</v>
      </c>
      <c r="F38" s="1067">
        <f>SUM(F30:F37)</f>
        <v>0</v>
      </c>
      <c r="G38" s="1166">
        <f>SUM(C38:F38)</f>
        <v>5327</v>
      </c>
      <c r="H38" s="1029"/>
      <c r="I38" s="1068"/>
      <c r="J38" s="1068"/>
    </row>
    <row r="39" spans="1:10" ht="24" customHeight="1" thickBot="1">
      <c r="A39" s="1031"/>
      <c r="B39" s="1032"/>
      <c r="C39" s="1033"/>
      <c r="D39" s="1033"/>
      <c r="E39" s="1033"/>
      <c r="F39" s="1033"/>
      <c r="G39" s="1033"/>
      <c r="H39" s="1029"/>
    </row>
    <row r="40" spans="1:10" ht="24" customHeight="1" thickBot="1">
      <c r="A40" s="1034"/>
      <c r="B40" s="134" t="s">
        <v>35</v>
      </c>
      <c r="C40" s="1121">
        <f>SUM(C14+C17+C19+C28+C38)</f>
        <v>403992</v>
      </c>
      <c r="D40" s="1121">
        <f>SUM(D14+D17+D19+D28+D38)</f>
        <v>6872.17</v>
      </c>
      <c r="E40" s="1121">
        <f>SUM(E14+E17+E19+E28+E38)</f>
        <v>0</v>
      </c>
      <c r="F40" s="1121">
        <f>SUM(F14+F17+F19+F28+F38)</f>
        <v>0</v>
      </c>
      <c r="G40" s="1121">
        <f t="shared" ref="G40" si="3">SUM(G14+G17+G19+G28+G38)</f>
        <v>410864.17</v>
      </c>
      <c r="H40" s="1029"/>
      <c r="I40" s="1070"/>
      <c r="J40" s="1070"/>
    </row>
    <row r="41" spans="1:10" ht="20.25">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174</v>
      </c>
      <c r="B43" s="1015"/>
      <c r="C43" s="1015"/>
      <c r="D43" s="1015"/>
      <c r="E43" s="1039"/>
      <c r="F43" s="1015"/>
      <c r="G43" s="1015"/>
    </row>
    <row r="45" spans="1:10" ht="18" customHeight="1">
      <c r="A45" s="1061" t="s">
        <v>117</v>
      </c>
    </row>
    <row r="50" spans="1:1" ht="21.6"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hidden="1" customHeight="1"/>
    <row r="198" ht="14.1" hidden="1" customHeight="1"/>
    <row r="199" ht="14.1" hidden="1" customHeight="1"/>
    <row r="200" ht="14.1" hidden="1" customHeight="1"/>
    <row r="201" ht="14.1" hidden="1" customHeight="1"/>
    <row r="202" ht="14.1" hidden="1" customHeight="1"/>
    <row r="203" ht="14.1" hidden="1" customHeight="1"/>
    <row r="204" ht="14.1" hidden="1" customHeight="1"/>
    <row r="205" ht="14.1" hidden="1" customHeight="1"/>
    <row r="206" ht="14.1" hidden="1" customHeight="1"/>
    <row r="207" ht="14.1" hidden="1" customHeight="1"/>
    <row r="208" ht="14.1" hidden="1" customHeight="1"/>
    <row r="209" ht="14.1" hidden="1" customHeight="1"/>
    <row r="210" ht="14.1" hidden="1" customHeight="1"/>
    <row r="211" ht="14.1" hidden="1" customHeight="1"/>
    <row r="212" ht="14.1" hidden="1" customHeight="1"/>
    <row r="213" ht="14.1" hidden="1" customHeight="1"/>
    <row r="214" ht="14.1" hidden="1" customHeight="1"/>
    <row r="215" ht="14.1" hidden="1" customHeight="1"/>
    <row r="216" ht="14.1" hidden="1" customHeight="1"/>
    <row r="217" ht="14.1" hidden="1" customHeight="1"/>
    <row r="218" ht="14.1" hidden="1" customHeight="1"/>
    <row r="219" ht="14.1" hidden="1" customHeight="1"/>
    <row r="220" ht="14.1" hidden="1" customHeight="1"/>
    <row r="221" ht="14.1" hidden="1" customHeight="1"/>
    <row r="222" ht="14.1" hidden="1" customHeight="1"/>
    <row r="223" ht="14.1" hidden="1" customHeight="1"/>
    <row r="224" ht="14.1" hidden="1" customHeight="1"/>
    <row r="225" ht="14.1" hidden="1" customHeight="1"/>
    <row r="226" ht="14.1" hidden="1" customHeight="1"/>
    <row r="227" ht="14.1" hidden="1" customHeight="1"/>
  </sheetData>
  <dataValidations count="1">
    <dataValidation type="list" allowBlank="1" showInputMessage="1" showErrorMessage="1" sqref="C5:G5">
      <formula1>$A$50:$A$78</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heetViews>
  <sheetFormatPr defaultColWidth="9.6640625" defaultRowHeight="14.1" customHeight="1"/>
  <cols>
    <col min="1" max="1" width="4.6640625" style="1064" customWidth="1"/>
    <col min="2" max="2" width="59.6640625" style="1064" customWidth="1"/>
    <col min="3" max="3" width="18.44140625" style="1064" customWidth="1"/>
    <col min="4" max="4" width="18.5546875" style="1064" customWidth="1"/>
    <col min="5" max="5" width="18.6640625" style="1064" customWidth="1"/>
    <col min="6" max="6" width="17.44140625" style="1064" customWidth="1"/>
    <col min="7" max="7" width="17.6640625" style="1064" customWidth="1"/>
    <col min="8" max="8" width="1.6640625" style="1064" customWidth="1"/>
    <col min="9" max="9" width="11.33203125" style="1064" customWidth="1"/>
    <col min="10"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47</v>
      </c>
      <c r="D5" s="1180"/>
      <c r="E5" s="1180"/>
      <c r="F5" s="1180"/>
      <c r="G5" s="1180"/>
      <c r="H5" s="1015"/>
    </row>
    <row r="6" spans="1:10" ht="15" customHeight="1">
      <c r="A6" s="1170"/>
      <c r="B6" s="1170"/>
      <c r="C6" s="1129"/>
      <c r="D6" s="1129"/>
      <c r="E6" s="1129"/>
      <c r="F6" s="1170"/>
      <c r="G6" s="1170"/>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79997.61</v>
      </c>
      <c r="D10" s="1122">
        <v>0</v>
      </c>
      <c r="E10" s="1122">
        <v>0</v>
      </c>
      <c r="F10" s="1122">
        <v>0</v>
      </c>
      <c r="G10" s="1122">
        <f>SUM(C10:F10)</f>
        <v>79997.61</v>
      </c>
      <c r="H10" s="1016"/>
    </row>
    <row r="11" spans="1:10" ht="24.6" customHeight="1">
      <c r="A11" s="1020">
        <v>2</v>
      </c>
      <c r="B11" s="1041" t="s">
        <v>10</v>
      </c>
      <c r="C11" s="1065">
        <v>194892.41</v>
      </c>
      <c r="D11" s="1065">
        <v>53386.05</v>
      </c>
      <c r="E11" s="1065">
        <v>0</v>
      </c>
      <c r="F11" s="1065">
        <v>0</v>
      </c>
      <c r="G11" s="1165">
        <f t="shared" ref="G11:G13" si="0">SUM(C11:F11)</f>
        <v>248278.46000000002</v>
      </c>
      <c r="H11" s="1016"/>
    </row>
    <row r="12" spans="1:10" ht="24.6" customHeight="1">
      <c r="A12" s="1020">
        <v>3</v>
      </c>
      <c r="B12" s="1041" t="s">
        <v>11</v>
      </c>
      <c r="C12" s="1065">
        <v>50588.36</v>
      </c>
      <c r="D12" s="1065">
        <v>0</v>
      </c>
      <c r="E12" s="1065">
        <v>0</v>
      </c>
      <c r="F12" s="1065">
        <v>0</v>
      </c>
      <c r="G12" s="1165">
        <f t="shared" si="0"/>
        <v>50588.36</v>
      </c>
      <c r="H12" s="1016"/>
    </row>
    <row r="13" spans="1:10" ht="24.6" customHeight="1">
      <c r="A13" s="1021">
        <v>4</v>
      </c>
      <c r="B13" s="1041" t="s">
        <v>12</v>
      </c>
      <c r="C13" s="1065">
        <v>0</v>
      </c>
      <c r="D13" s="1065">
        <v>0</v>
      </c>
      <c r="E13" s="1065">
        <v>0</v>
      </c>
      <c r="F13" s="1065">
        <v>0</v>
      </c>
      <c r="G13" s="1165">
        <f t="shared" si="0"/>
        <v>0</v>
      </c>
      <c r="H13" s="1016"/>
    </row>
    <row r="14" spans="1:10" ht="24.6" customHeight="1">
      <c r="A14" s="1022"/>
      <c r="B14" s="1057" t="s">
        <v>13</v>
      </c>
      <c r="C14" s="1066">
        <f>SUM(C10:C13)</f>
        <v>325478.38</v>
      </c>
      <c r="D14" s="1066">
        <f t="shared" ref="D14:F14" si="1">SUM(D10:D13)</f>
        <v>53386.05</v>
      </c>
      <c r="E14" s="1066">
        <f t="shared" si="1"/>
        <v>0</v>
      </c>
      <c r="F14" s="1066">
        <f t="shared" si="1"/>
        <v>0</v>
      </c>
      <c r="G14" s="1166">
        <f>SUM(C14:F14)</f>
        <v>378864.43</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0</v>
      </c>
      <c r="D16" s="1024">
        <v>0</v>
      </c>
      <c r="E16" s="1024">
        <v>0</v>
      </c>
      <c r="F16" s="1024">
        <v>0</v>
      </c>
      <c r="G16" s="1165">
        <f>SUM(C16:F16)</f>
        <v>0</v>
      </c>
      <c r="H16" s="1016"/>
    </row>
    <row r="17" spans="1:10" ht="43.9" customHeight="1">
      <c r="A17" s="1025"/>
      <c r="B17" s="1026" t="s">
        <v>16</v>
      </c>
      <c r="C17" s="1066">
        <f>SUM(C16)</f>
        <v>0</v>
      </c>
      <c r="D17" s="1066">
        <f t="shared" ref="D17:F17" si="2">SUM(D16)</f>
        <v>0</v>
      </c>
      <c r="E17" s="1066">
        <f t="shared" si="2"/>
        <v>0</v>
      </c>
      <c r="F17" s="1066">
        <f t="shared" si="2"/>
        <v>0</v>
      </c>
      <c r="G17" s="1166">
        <f>SUM(C17:F17)</f>
        <v>0</v>
      </c>
      <c r="H17" s="1016"/>
      <c r="I17" s="1068"/>
      <c r="J17" s="1070"/>
    </row>
    <row r="18" spans="1:10" ht="43.9" customHeight="1">
      <c r="A18" s="1017" t="s">
        <v>3</v>
      </c>
      <c r="B18" s="1018" t="s">
        <v>38</v>
      </c>
      <c r="C18" s="1063">
        <v>714772.85</v>
      </c>
      <c r="D18" s="1063">
        <v>0</v>
      </c>
      <c r="E18" s="1063">
        <v>0</v>
      </c>
      <c r="F18" s="1063">
        <v>0</v>
      </c>
      <c r="G18" s="1165">
        <f>SUM(C18:F18)</f>
        <v>714772.85</v>
      </c>
      <c r="H18" s="1016"/>
    </row>
    <row r="19" spans="1:10" ht="24.6" customHeight="1">
      <c r="A19" s="1025"/>
      <c r="B19" s="1026" t="s">
        <v>17</v>
      </c>
      <c r="C19" s="1066">
        <f>SUM(C18)</f>
        <v>714772.85</v>
      </c>
      <c r="D19" s="1066">
        <f t="shared" ref="D19:F19" si="3">SUM(D18)</f>
        <v>0</v>
      </c>
      <c r="E19" s="1066">
        <f t="shared" si="3"/>
        <v>0</v>
      </c>
      <c r="F19" s="1066">
        <f t="shared" si="3"/>
        <v>0</v>
      </c>
      <c r="G19" s="1166">
        <f>SUM(C19:F19)</f>
        <v>714772.85</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5346.3</v>
      </c>
      <c r="D21" s="1065">
        <v>0</v>
      </c>
      <c r="E21" s="1065">
        <v>0</v>
      </c>
      <c r="F21" s="1065">
        <v>0</v>
      </c>
      <c r="G21" s="1165">
        <f t="shared" ref="G21:G27" si="4">SUM(C21:F21)</f>
        <v>5346.3</v>
      </c>
      <c r="H21" s="1016"/>
    </row>
    <row r="22" spans="1:10" ht="24.6" customHeight="1">
      <c r="A22" s="1020">
        <v>2</v>
      </c>
      <c r="B22" s="1042" t="s">
        <v>40</v>
      </c>
      <c r="C22" s="1065">
        <v>0</v>
      </c>
      <c r="D22" s="1065">
        <v>0</v>
      </c>
      <c r="E22" s="1065">
        <v>0</v>
      </c>
      <c r="F22" s="1065">
        <v>0</v>
      </c>
      <c r="G22" s="1165">
        <f t="shared" si="4"/>
        <v>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203.7</v>
      </c>
      <c r="D25" s="1065">
        <v>0</v>
      </c>
      <c r="E25" s="1065">
        <v>0</v>
      </c>
      <c r="F25" s="1065">
        <v>0</v>
      </c>
      <c r="G25" s="1165">
        <f t="shared" si="4"/>
        <v>203.7</v>
      </c>
      <c r="H25" s="1016"/>
    </row>
    <row r="26" spans="1:10" ht="24.6" customHeight="1">
      <c r="A26" s="1020">
        <v>6</v>
      </c>
      <c r="B26" s="1041" t="s">
        <v>23</v>
      </c>
      <c r="C26" s="1065">
        <v>1743.3</v>
      </c>
      <c r="D26" s="1065">
        <v>0</v>
      </c>
      <c r="E26" s="1065">
        <v>0</v>
      </c>
      <c r="F26" s="1065">
        <v>0</v>
      </c>
      <c r="G26" s="1165">
        <f t="shared" si="4"/>
        <v>1743.3</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7293.3</v>
      </c>
      <c r="D28" s="1067">
        <f t="shared" ref="D28:F28" si="5">SUM(D21:D27)</f>
        <v>0</v>
      </c>
      <c r="E28" s="1067">
        <f t="shared" si="5"/>
        <v>0</v>
      </c>
      <c r="F28" s="1067">
        <f t="shared" si="5"/>
        <v>0</v>
      </c>
      <c r="G28" s="1166">
        <f>SUM(C28:F28)</f>
        <v>7293.3</v>
      </c>
      <c r="H28" s="1028"/>
    </row>
    <row r="29" spans="1:10" ht="24.6" customHeight="1">
      <c r="A29" s="1017" t="s">
        <v>5</v>
      </c>
      <c r="B29" s="1040" t="s">
        <v>26</v>
      </c>
      <c r="C29" s="1019"/>
      <c r="D29" s="1019"/>
      <c r="E29" s="1019"/>
      <c r="F29" s="1019"/>
      <c r="G29" s="1167"/>
      <c r="H29" s="1016"/>
    </row>
    <row r="30" spans="1:10" ht="24.6" customHeight="1">
      <c r="A30" s="1020">
        <v>1</v>
      </c>
      <c r="B30" s="1041" t="s">
        <v>27</v>
      </c>
      <c r="C30" s="1065">
        <v>435</v>
      </c>
      <c r="D30" s="1065">
        <v>0</v>
      </c>
      <c r="E30" s="1065">
        <v>0</v>
      </c>
      <c r="F30" s="1065">
        <v>0</v>
      </c>
      <c r="G30" s="1165">
        <f t="shared" ref="G30:G37" si="6">SUM(C30:F30)</f>
        <v>435</v>
      </c>
      <c r="H30" s="1016"/>
    </row>
    <row r="31" spans="1:10" ht="24.6" customHeight="1">
      <c r="A31" s="1020">
        <v>2</v>
      </c>
      <c r="B31" s="1043" t="s">
        <v>28</v>
      </c>
      <c r="C31" s="1065">
        <v>0</v>
      </c>
      <c r="D31" s="1065">
        <v>0</v>
      </c>
      <c r="E31" s="1065">
        <v>0</v>
      </c>
      <c r="F31" s="1065">
        <v>0</v>
      </c>
      <c r="G31" s="1165">
        <f t="shared" si="6"/>
        <v>0</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1077.31</v>
      </c>
      <c r="D33" s="1065">
        <v>0</v>
      </c>
      <c r="E33" s="1065">
        <v>0</v>
      </c>
      <c r="F33" s="1065">
        <v>0</v>
      </c>
      <c r="G33" s="1165">
        <f t="shared" si="6"/>
        <v>1077.31</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10019.379999999999</v>
      </c>
      <c r="D35" s="1065">
        <v>3346.27</v>
      </c>
      <c r="E35" s="1065">
        <v>0</v>
      </c>
      <c r="F35" s="1065">
        <v>0</v>
      </c>
      <c r="G35" s="1165">
        <f t="shared" si="6"/>
        <v>13365.65</v>
      </c>
      <c r="H35" s="1029"/>
    </row>
    <row r="36" spans="1:10" ht="24.6" customHeight="1">
      <c r="A36" s="1020">
        <v>7</v>
      </c>
      <c r="B36" s="1045" t="s">
        <v>33</v>
      </c>
      <c r="C36" s="1065">
        <v>2426.44</v>
      </c>
      <c r="D36" s="1065">
        <v>0</v>
      </c>
      <c r="E36" s="1065">
        <v>0</v>
      </c>
      <c r="F36" s="1065">
        <v>0</v>
      </c>
      <c r="G36" s="1165">
        <f t="shared" si="6"/>
        <v>2426.44</v>
      </c>
      <c r="H36" s="1029"/>
    </row>
    <row r="37" spans="1:10" ht="24.6" customHeight="1">
      <c r="A37" s="1020">
        <v>8</v>
      </c>
      <c r="B37" s="1045" t="s">
        <v>34</v>
      </c>
      <c r="C37" s="1065">
        <v>7536.33</v>
      </c>
      <c r="D37" s="1065">
        <v>0</v>
      </c>
      <c r="E37" s="1065">
        <v>0</v>
      </c>
      <c r="F37" s="1065">
        <v>0</v>
      </c>
      <c r="G37" s="1165">
        <f t="shared" si="6"/>
        <v>7536.33</v>
      </c>
      <c r="H37" s="1029"/>
    </row>
    <row r="38" spans="1:10" ht="24.6" customHeight="1">
      <c r="A38" s="1030"/>
      <c r="B38" s="1026" t="s">
        <v>37</v>
      </c>
      <c r="C38" s="1067">
        <f>SUM(C30:C37)</f>
        <v>21494.46</v>
      </c>
      <c r="D38" s="1067">
        <f t="shared" ref="D38:F38" si="7">SUM(D30:D37)</f>
        <v>3346.27</v>
      </c>
      <c r="E38" s="1067">
        <f t="shared" si="7"/>
        <v>0</v>
      </c>
      <c r="F38" s="1067">
        <f t="shared" si="7"/>
        <v>0</v>
      </c>
      <c r="G38" s="1166">
        <f>SUM(C38:F38)</f>
        <v>24840.73</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1069038.99</v>
      </c>
      <c r="D40" s="1121">
        <f t="shared" ref="D40:G40" si="8">SUM(D14+D17+D19+D28+D38)</f>
        <v>56732.32</v>
      </c>
      <c r="E40" s="1121">
        <f t="shared" si="8"/>
        <v>0</v>
      </c>
      <c r="F40" s="1121">
        <f t="shared" si="8"/>
        <v>0</v>
      </c>
      <c r="G40" s="1121">
        <f t="shared" si="8"/>
        <v>1125771.31</v>
      </c>
      <c r="H40" s="1029"/>
      <c r="I40" s="1070"/>
      <c r="J40" s="1070"/>
    </row>
    <row r="41" spans="1:10" ht="20.25">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8" spans="1:1" ht="14.1" hidden="1" customHeight="1">
      <c r="A198" s="159" t="s">
        <v>41</v>
      </c>
    </row>
    <row r="199" spans="1:1" ht="14.1" hidden="1" customHeight="1">
      <c r="A199" s="1046" t="s">
        <v>67</v>
      </c>
    </row>
    <row r="200" spans="1:1" ht="14.1" hidden="1" customHeight="1">
      <c r="A200" s="1046" t="s">
        <v>42</v>
      </c>
    </row>
    <row r="201" spans="1:1" ht="14.1" hidden="1" customHeight="1">
      <c r="A201" s="1046" t="s">
        <v>43</v>
      </c>
    </row>
    <row r="202" spans="1:1" ht="14.1" hidden="1" customHeight="1">
      <c r="A202" s="1046" t="s">
        <v>44</v>
      </c>
    </row>
    <row r="203" spans="1:1" ht="14.1" hidden="1" customHeight="1">
      <c r="A203" s="1046" t="s">
        <v>45</v>
      </c>
    </row>
    <row r="204" spans="1:1" ht="14.1" hidden="1" customHeight="1">
      <c r="A204" s="1046" t="s">
        <v>46</v>
      </c>
    </row>
    <row r="205" spans="1:1" ht="14.1" hidden="1" customHeight="1">
      <c r="A205" s="1046" t="s">
        <v>47</v>
      </c>
    </row>
    <row r="206" spans="1:1" ht="14.1" hidden="1" customHeight="1">
      <c r="A206" s="1046" t="s">
        <v>48</v>
      </c>
    </row>
    <row r="207" spans="1:1" ht="14.1" hidden="1" customHeight="1">
      <c r="A207" s="1046" t="s">
        <v>49</v>
      </c>
    </row>
    <row r="208" spans="1:1" ht="14.1" hidden="1" customHeight="1">
      <c r="A208" s="1046" t="s">
        <v>50</v>
      </c>
    </row>
    <row r="209" spans="1:1" ht="14.1" hidden="1" customHeight="1">
      <c r="A209" s="1046" t="s">
        <v>51</v>
      </c>
    </row>
    <row r="210" spans="1:1" ht="14.1" hidden="1" customHeight="1">
      <c r="A210" s="1046" t="s">
        <v>52</v>
      </c>
    </row>
    <row r="211" spans="1:1" ht="14.1" hidden="1" customHeight="1">
      <c r="A211" s="1046" t="s">
        <v>68</v>
      </c>
    </row>
    <row r="212" spans="1:1" ht="14.1" hidden="1" customHeight="1">
      <c r="A212" s="1046" t="s">
        <v>53</v>
      </c>
    </row>
    <row r="213" spans="1:1" ht="14.1" hidden="1" customHeight="1">
      <c r="A213" s="1046" t="s">
        <v>54</v>
      </c>
    </row>
    <row r="214" spans="1:1" ht="14.1" hidden="1" customHeight="1">
      <c r="A214" s="1046" t="s">
        <v>55</v>
      </c>
    </row>
    <row r="215" spans="1:1" ht="14.1" hidden="1" customHeight="1">
      <c r="A215" s="1046" t="s">
        <v>56</v>
      </c>
    </row>
    <row r="216" spans="1:1" ht="14.1" hidden="1" customHeight="1">
      <c r="A216" s="1046" t="s">
        <v>57</v>
      </c>
    </row>
    <row r="217" spans="1:1" ht="14.1" hidden="1" customHeight="1">
      <c r="A217" s="1046" t="s">
        <v>58</v>
      </c>
    </row>
    <row r="218" spans="1:1" ht="14.1" hidden="1" customHeight="1">
      <c r="A218" s="1046" t="s">
        <v>59</v>
      </c>
    </row>
    <row r="219" spans="1:1" ht="14.1" hidden="1" customHeight="1">
      <c r="A219" s="1046" t="s">
        <v>60</v>
      </c>
    </row>
    <row r="220" spans="1:1" ht="14.1" hidden="1" customHeight="1">
      <c r="A220" s="1047" t="s">
        <v>61</v>
      </c>
    </row>
    <row r="221" spans="1:1" ht="14.1" hidden="1" customHeight="1">
      <c r="A221" s="1047" t="s">
        <v>62</v>
      </c>
    </row>
    <row r="222" spans="1:1" ht="14.1" hidden="1" customHeight="1">
      <c r="A222" s="1047" t="s">
        <v>63</v>
      </c>
    </row>
    <row r="223" spans="1:1" ht="14.1" hidden="1" customHeight="1">
      <c r="A223" s="1047" t="s">
        <v>64</v>
      </c>
    </row>
    <row r="224" spans="1:1" ht="14.1" hidden="1" customHeight="1">
      <c r="A224" s="1047" t="s">
        <v>69</v>
      </c>
    </row>
    <row r="225" spans="1:1" ht="14.1" hidden="1" customHeight="1">
      <c r="A225" s="1047" t="s">
        <v>65</v>
      </c>
    </row>
    <row r="226" spans="1:1" ht="14.1" hidden="1" customHeight="1">
      <c r="A226" s="104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064" customWidth="1"/>
    <col min="2" max="2" width="59.6640625" style="1064" customWidth="1"/>
    <col min="3" max="3" width="18.44140625" style="1064" customWidth="1"/>
    <col min="4" max="4" width="18.5546875" style="1064" customWidth="1"/>
    <col min="5" max="5" width="18.6640625" style="1064" customWidth="1"/>
    <col min="6" max="6" width="17.44140625" style="1064" customWidth="1"/>
    <col min="7" max="7" width="17.6640625" style="1064" customWidth="1"/>
    <col min="8" max="8" width="1.6640625" style="1064" customWidth="1"/>
    <col min="9"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48</v>
      </c>
      <c r="D5" s="1180"/>
      <c r="E5" s="1180"/>
      <c r="F5" s="1180"/>
      <c r="G5" s="1180"/>
      <c r="H5" s="1015"/>
    </row>
    <row r="6" spans="1:10" ht="15" customHeight="1">
      <c r="A6" s="1170"/>
      <c r="B6" s="1170"/>
      <c r="C6" s="1129"/>
      <c r="D6" s="1129"/>
      <c r="E6" s="1129"/>
      <c r="F6" s="1170"/>
      <c r="G6" s="1170"/>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40000.97</v>
      </c>
      <c r="D10" s="1122">
        <v>0</v>
      </c>
      <c r="E10" s="1122">
        <v>0</v>
      </c>
      <c r="F10" s="1122">
        <v>0</v>
      </c>
      <c r="G10" s="1122">
        <f>SUM(C10:F10)</f>
        <v>40000.97</v>
      </c>
      <c r="H10" s="1016"/>
    </row>
    <row r="11" spans="1:10" ht="24.6" customHeight="1">
      <c r="A11" s="1020">
        <v>2</v>
      </c>
      <c r="B11" s="1041" t="s">
        <v>10</v>
      </c>
      <c r="C11" s="1065">
        <v>0</v>
      </c>
      <c r="D11" s="1065">
        <v>0</v>
      </c>
      <c r="E11" s="1065">
        <v>0</v>
      </c>
      <c r="F11" s="1065">
        <v>0</v>
      </c>
      <c r="G11" s="1165">
        <f t="shared" ref="G11:G13" si="0">SUM(C11:F11)</f>
        <v>0</v>
      </c>
      <c r="H11" s="1016"/>
    </row>
    <row r="12" spans="1:10" ht="24.6" customHeight="1">
      <c r="A12" s="1020">
        <v>3</v>
      </c>
      <c r="B12" s="1041" t="s">
        <v>11</v>
      </c>
      <c r="C12" s="1065">
        <v>0</v>
      </c>
      <c r="D12" s="1065">
        <v>0</v>
      </c>
      <c r="E12" s="1065">
        <v>0</v>
      </c>
      <c r="F12" s="1065">
        <v>0</v>
      </c>
      <c r="G12" s="1165">
        <f t="shared" si="0"/>
        <v>0</v>
      </c>
      <c r="H12" s="1016"/>
    </row>
    <row r="13" spans="1:10" ht="24.6" customHeight="1">
      <c r="A13" s="1021">
        <v>4</v>
      </c>
      <c r="B13" s="1041" t="s">
        <v>12</v>
      </c>
      <c r="C13" s="1065">
        <v>0</v>
      </c>
      <c r="D13" s="1065">
        <v>0</v>
      </c>
      <c r="E13" s="1065">
        <v>0</v>
      </c>
      <c r="F13" s="1065">
        <v>0</v>
      </c>
      <c r="G13" s="1165">
        <f t="shared" si="0"/>
        <v>0</v>
      </c>
      <c r="H13" s="1016"/>
    </row>
    <row r="14" spans="1:10" ht="24.6" customHeight="1">
      <c r="A14" s="1022"/>
      <c r="B14" s="1057" t="s">
        <v>13</v>
      </c>
      <c r="C14" s="1066">
        <f>SUM(C10:C13)</f>
        <v>40000.97</v>
      </c>
      <c r="D14" s="1066">
        <f t="shared" ref="D14:F14" si="1">SUM(D10:D13)</f>
        <v>0</v>
      </c>
      <c r="E14" s="1066">
        <f t="shared" si="1"/>
        <v>0</v>
      </c>
      <c r="F14" s="1066">
        <f t="shared" si="1"/>
        <v>0</v>
      </c>
      <c r="G14" s="1166">
        <f>SUM(C14:F14)</f>
        <v>40000.97</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0</v>
      </c>
      <c r="D16" s="1024">
        <v>0</v>
      </c>
      <c r="E16" s="1024">
        <v>0</v>
      </c>
      <c r="F16" s="1024">
        <v>0</v>
      </c>
      <c r="G16" s="1165">
        <f>SUM(C16:F16)</f>
        <v>0</v>
      </c>
      <c r="H16" s="1016"/>
    </row>
    <row r="17" spans="1:10" ht="43.9" customHeight="1">
      <c r="A17" s="1025"/>
      <c r="B17" s="1026" t="s">
        <v>16</v>
      </c>
      <c r="C17" s="1066">
        <f>SUM(C16)</f>
        <v>0</v>
      </c>
      <c r="D17" s="1066">
        <f t="shared" ref="D17:F17" si="2">SUM(D16)</f>
        <v>0</v>
      </c>
      <c r="E17" s="1066">
        <f t="shared" si="2"/>
        <v>0</v>
      </c>
      <c r="F17" s="1066">
        <f t="shared" si="2"/>
        <v>0</v>
      </c>
      <c r="G17" s="1166">
        <f>SUM(C17:F17)</f>
        <v>0</v>
      </c>
      <c r="H17" s="1016"/>
      <c r="I17" s="1068"/>
      <c r="J17" s="1070"/>
    </row>
    <row r="18" spans="1:10" ht="43.9" customHeight="1">
      <c r="A18" s="1017" t="s">
        <v>3</v>
      </c>
      <c r="B18" s="1018" t="s">
        <v>38</v>
      </c>
      <c r="C18" s="1063">
        <v>0</v>
      </c>
      <c r="D18" s="1063">
        <v>1641.83</v>
      </c>
      <c r="E18" s="1063">
        <v>0</v>
      </c>
      <c r="F18" s="1063">
        <v>0</v>
      </c>
      <c r="G18" s="1165">
        <f>SUM(C18:F18)</f>
        <v>1641.83</v>
      </c>
      <c r="H18" s="1016"/>
    </row>
    <row r="19" spans="1:10" ht="24.6" customHeight="1">
      <c r="A19" s="1025"/>
      <c r="B19" s="1026" t="s">
        <v>17</v>
      </c>
      <c r="C19" s="1066">
        <f>SUM(C18)</f>
        <v>0</v>
      </c>
      <c r="D19" s="1066">
        <f t="shared" ref="D19:F19" si="3">SUM(D18)</f>
        <v>1641.83</v>
      </c>
      <c r="E19" s="1066">
        <f t="shared" si="3"/>
        <v>0</v>
      </c>
      <c r="F19" s="1066">
        <f t="shared" si="3"/>
        <v>0</v>
      </c>
      <c r="G19" s="1166">
        <f>SUM(C19:F19)</f>
        <v>1641.83</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0</v>
      </c>
      <c r="D21" s="1065">
        <v>0</v>
      </c>
      <c r="E21" s="1065">
        <v>0</v>
      </c>
      <c r="F21" s="1065">
        <v>0</v>
      </c>
      <c r="G21" s="1165">
        <f t="shared" ref="G21:G27" si="4">SUM(C21:F21)</f>
        <v>0</v>
      </c>
      <c r="H21" s="1016"/>
    </row>
    <row r="22" spans="1:10" ht="24.6" customHeight="1">
      <c r="A22" s="1020">
        <v>2</v>
      </c>
      <c r="B22" s="1042" t="s">
        <v>40</v>
      </c>
      <c r="C22" s="1065">
        <v>0</v>
      </c>
      <c r="D22" s="1065">
        <v>0</v>
      </c>
      <c r="E22" s="1065">
        <v>0</v>
      </c>
      <c r="F22" s="1065">
        <v>0</v>
      </c>
      <c r="G22" s="1165">
        <f t="shared" si="4"/>
        <v>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0</v>
      </c>
      <c r="D25" s="1065">
        <v>0</v>
      </c>
      <c r="E25" s="1065">
        <v>0</v>
      </c>
      <c r="F25" s="1065">
        <v>0</v>
      </c>
      <c r="G25" s="1165">
        <f t="shared" si="4"/>
        <v>0</v>
      </c>
      <c r="H25" s="1016"/>
    </row>
    <row r="26" spans="1:10" ht="24.6" customHeight="1">
      <c r="A26" s="1020">
        <v>6</v>
      </c>
      <c r="B26" s="1041" t="s">
        <v>23</v>
      </c>
      <c r="C26" s="1065">
        <v>0</v>
      </c>
      <c r="D26" s="1065">
        <v>0</v>
      </c>
      <c r="E26" s="1065">
        <v>0</v>
      </c>
      <c r="F26" s="1065">
        <v>0</v>
      </c>
      <c r="G26" s="1165">
        <f t="shared" si="4"/>
        <v>0</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0</v>
      </c>
      <c r="D28" s="1067">
        <f t="shared" ref="D28:F28" si="5">SUM(D21:D27)</f>
        <v>0</v>
      </c>
      <c r="E28" s="1067">
        <f t="shared" si="5"/>
        <v>0</v>
      </c>
      <c r="F28" s="1067">
        <f t="shared" si="5"/>
        <v>0</v>
      </c>
      <c r="G28" s="1166">
        <f>SUM(C28:F28)</f>
        <v>0</v>
      </c>
      <c r="H28" s="1028"/>
    </row>
    <row r="29" spans="1:10" ht="24.6" customHeight="1">
      <c r="A29" s="1017" t="s">
        <v>5</v>
      </c>
      <c r="B29" s="1040" t="s">
        <v>26</v>
      </c>
      <c r="C29" s="1019"/>
      <c r="D29" s="1019"/>
      <c r="E29" s="1019"/>
      <c r="F29" s="1019"/>
      <c r="G29" s="1167"/>
      <c r="H29" s="1016"/>
    </row>
    <row r="30" spans="1:10" ht="24.6" customHeight="1">
      <c r="A30" s="1020">
        <v>1</v>
      </c>
      <c r="B30" s="1041" t="s">
        <v>27</v>
      </c>
      <c r="C30" s="1065">
        <v>0</v>
      </c>
      <c r="D30" s="1065">
        <v>0</v>
      </c>
      <c r="E30" s="1065">
        <v>0</v>
      </c>
      <c r="F30" s="1065">
        <v>0</v>
      </c>
      <c r="G30" s="1165">
        <f t="shared" ref="G30:G37" si="6">SUM(C30:F30)</f>
        <v>0</v>
      </c>
      <c r="H30" s="1016"/>
    </row>
    <row r="31" spans="1:10" ht="24.6" customHeight="1">
      <c r="A31" s="1020">
        <v>2</v>
      </c>
      <c r="B31" s="1043" t="s">
        <v>28</v>
      </c>
      <c r="C31" s="1065">
        <v>0</v>
      </c>
      <c r="D31" s="1065">
        <v>0</v>
      </c>
      <c r="E31" s="1065">
        <v>0</v>
      </c>
      <c r="F31" s="1065">
        <v>0</v>
      </c>
      <c r="G31" s="1165">
        <f t="shared" si="6"/>
        <v>0</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432</v>
      </c>
      <c r="D33" s="1065">
        <v>0</v>
      </c>
      <c r="E33" s="1065">
        <v>0</v>
      </c>
      <c r="F33" s="1065">
        <v>0</v>
      </c>
      <c r="G33" s="1165">
        <f t="shared" si="6"/>
        <v>432</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965</v>
      </c>
      <c r="D35" s="1065">
        <v>0</v>
      </c>
      <c r="E35" s="1065">
        <v>0</v>
      </c>
      <c r="F35" s="1065">
        <v>0</v>
      </c>
      <c r="G35" s="1165">
        <f t="shared" si="6"/>
        <v>965</v>
      </c>
      <c r="H35" s="1029"/>
    </row>
    <row r="36" spans="1:10" ht="24.6" customHeight="1">
      <c r="A36" s="1020">
        <v>7</v>
      </c>
      <c r="B36" s="1045" t="s">
        <v>33</v>
      </c>
      <c r="C36" s="1065">
        <v>0</v>
      </c>
      <c r="D36" s="1065">
        <v>0</v>
      </c>
      <c r="E36" s="1065">
        <v>0</v>
      </c>
      <c r="F36" s="1065">
        <v>0</v>
      </c>
      <c r="G36" s="1165">
        <f t="shared" si="6"/>
        <v>0</v>
      </c>
      <c r="H36" s="1029"/>
    </row>
    <row r="37" spans="1:10" ht="24.6" customHeight="1">
      <c r="A37" s="1020">
        <v>8</v>
      </c>
      <c r="B37" s="1045" t="s">
        <v>34</v>
      </c>
      <c r="C37" s="1065">
        <v>1.86</v>
      </c>
      <c r="D37" s="1065">
        <v>0</v>
      </c>
      <c r="E37" s="1065">
        <v>0</v>
      </c>
      <c r="F37" s="1065">
        <v>0</v>
      </c>
      <c r="G37" s="1165">
        <f t="shared" si="6"/>
        <v>1.86</v>
      </c>
      <c r="H37" s="1029"/>
    </row>
    <row r="38" spans="1:10" ht="24.6" customHeight="1">
      <c r="A38" s="1030"/>
      <c r="B38" s="1026" t="s">
        <v>37</v>
      </c>
      <c r="C38" s="1067">
        <f>SUM(C30:C37)</f>
        <v>1398.86</v>
      </c>
      <c r="D38" s="1067">
        <f t="shared" ref="D38:F38" si="7">SUM(D30:D37)</f>
        <v>0</v>
      </c>
      <c r="E38" s="1067">
        <f t="shared" si="7"/>
        <v>0</v>
      </c>
      <c r="F38" s="1067">
        <f t="shared" si="7"/>
        <v>0</v>
      </c>
      <c r="G38" s="1166">
        <f>SUM(C38:F38)</f>
        <v>1398.86</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41399.83</v>
      </c>
      <c r="D40" s="1121">
        <f t="shared" ref="D40:G40" si="8">SUM(D14+D17+D19+D28+D38)</f>
        <v>1641.83</v>
      </c>
      <c r="E40" s="1121">
        <f t="shared" si="8"/>
        <v>0</v>
      </c>
      <c r="F40" s="1121">
        <f t="shared" si="8"/>
        <v>0</v>
      </c>
      <c r="G40" s="1121">
        <f t="shared" si="8"/>
        <v>43041.66</v>
      </c>
      <c r="H40" s="1029"/>
      <c r="I40" s="1070"/>
      <c r="J40" s="1070"/>
    </row>
    <row r="41" spans="1:10" ht="14.1" customHeight="1">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6" spans="1:1" ht="14.1" customHeight="1">
      <c r="A196" s="159"/>
    </row>
    <row r="197" spans="1:1" ht="14.1" customHeight="1">
      <c r="A197" s="1046"/>
    </row>
    <row r="198" spans="1:1" ht="14.1" hidden="1" customHeight="1">
      <c r="A198" s="126" t="s">
        <v>41</v>
      </c>
    </row>
    <row r="199" spans="1:1" ht="14.1" hidden="1" customHeight="1">
      <c r="A199" s="127" t="s">
        <v>67</v>
      </c>
    </row>
    <row r="200" spans="1:1" ht="14.1" hidden="1" customHeight="1">
      <c r="A200" s="127" t="s">
        <v>42</v>
      </c>
    </row>
    <row r="201" spans="1:1" ht="14.1" hidden="1" customHeight="1">
      <c r="A201" s="127" t="s">
        <v>43</v>
      </c>
    </row>
    <row r="202" spans="1:1" ht="14.1" hidden="1" customHeight="1">
      <c r="A202" s="127" t="s">
        <v>44</v>
      </c>
    </row>
    <row r="203" spans="1:1" ht="14.1" hidden="1" customHeight="1">
      <c r="A203" s="127" t="s">
        <v>45</v>
      </c>
    </row>
    <row r="204" spans="1:1" ht="14.1" hidden="1" customHeight="1">
      <c r="A204" s="127" t="s">
        <v>46</v>
      </c>
    </row>
    <row r="205" spans="1:1" ht="14.1" hidden="1" customHeight="1">
      <c r="A205" s="127" t="s">
        <v>47</v>
      </c>
    </row>
    <row r="206" spans="1:1" ht="14.1" hidden="1" customHeight="1">
      <c r="A206" s="127" t="s">
        <v>48</v>
      </c>
    </row>
    <row r="207" spans="1:1" ht="14.1" hidden="1" customHeight="1">
      <c r="A207" s="127" t="s">
        <v>49</v>
      </c>
    </row>
    <row r="208" spans="1:1" ht="14.1" hidden="1" customHeight="1">
      <c r="A208" s="127" t="s">
        <v>50</v>
      </c>
    </row>
    <row r="209" spans="1:1" ht="14.1" hidden="1" customHeight="1">
      <c r="A209" s="127" t="s">
        <v>51</v>
      </c>
    </row>
    <row r="210" spans="1:1" ht="14.1" hidden="1" customHeight="1">
      <c r="A210" s="127" t="s">
        <v>52</v>
      </c>
    </row>
    <row r="211" spans="1:1" ht="14.1" hidden="1" customHeight="1">
      <c r="A211" s="127" t="s">
        <v>68</v>
      </c>
    </row>
    <row r="212" spans="1:1" ht="14.1" hidden="1" customHeight="1">
      <c r="A212" s="127" t="s">
        <v>53</v>
      </c>
    </row>
    <row r="213" spans="1:1" ht="14.1" hidden="1" customHeight="1">
      <c r="A213" s="127" t="s">
        <v>54</v>
      </c>
    </row>
    <row r="214" spans="1:1" ht="14.1" hidden="1" customHeight="1">
      <c r="A214" s="127" t="s">
        <v>55</v>
      </c>
    </row>
    <row r="215" spans="1:1" ht="14.1" hidden="1" customHeight="1">
      <c r="A215" s="127" t="s">
        <v>56</v>
      </c>
    </row>
    <row r="216" spans="1:1" ht="14.1" hidden="1" customHeight="1">
      <c r="A216" s="127" t="s">
        <v>57</v>
      </c>
    </row>
    <row r="217" spans="1:1" ht="14.1" hidden="1" customHeight="1">
      <c r="A217" s="127" t="s">
        <v>58</v>
      </c>
    </row>
    <row r="218" spans="1:1" ht="14.1" hidden="1" customHeight="1">
      <c r="A218" s="127" t="s">
        <v>59</v>
      </c>
    </row>
    <row r="219" spans="1:1" ht="14.1" hidden="1" customHeight="1">
      <c r="A219" s="127" t="s">
        <v>60</v>
      </c>
    </row>
    <row r="220" spans="1:1" ht="14.1" hidden="1" customHeight="1">
      <c r="A220" s="128" t="s">
        <v>61</v>
      </c>
    </row>
    <row r="221" spans="1:1" ht="14.1" hidden="1" customHeight="1">
      <c r="A221" s="128" t="s">
        <v>62</v>
      </c>
    </row>
    <row r="222" spans="1:1" ht="14.1" hidden="1" customHeight="1">
      <c r="A222" s="128" t="s">
        <v>63</v>
      </c>
    </row>
    <row r="223" spans="1:1" ht="14.1" hidden="1" customHeight="1">
      <c r="A223" s="128" t="s">
        <v>64</v>
      </c>
    </row>
    <row r="224" spans="1:1" ht="14.1" hidden="1" customHeight="1">
      <c r="A224" s="128" t="s">
        <v>69</v>
      </c>
    </row>
    <row r="225" spans="1:1" ht="14.1" hidden="1" customHeight="1">
      <c r="A225" s="128" t="s">
        <v>65</v>
      </c>
    </row>
    <row r="226" spans="1:1" ht="14.1" hidden="1" customHeight="1">
      <c r="A226" s="128" t="s">
        <v>66</v>
      </c>
    </row>
    <row r="227" spans="1:1"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A5" sqref="A5:G5"/>
    </sheetView>
  </sheetViews>
  <sheetFormatPr defaultColWidth="9.6640625" defaultRowHeight="14.1" customHeight="1"/>
  <cols>
    <col min="1" max="1" width="4.6640625" style="1064" customWidth="1"/>
    <col min="2" max="2" width="59.6640625" style="1064" customWidth="1"/>
    <col min="3" max="3" width="18.44140625" style="1064" customWidth="1"/>
    <col min="4" max="4" width="18.5546875" style="1064" customWidth="1"/>
    <col min="5" max="5" width="18.6640625" style="1064" customWidth="1"/>
    <col min="6" max="6" width="17.44140625" style="1064" customWidth="1"/>
    <col min="7" max="7" width="17.6640625" style="1064" customWidth="1"/>
    <col min="8" max="8" width="1.6640625" style="1064" customWidth="1"/>
    <col min="9"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49</v>
      </c>
      <c r="D5" s="1180"/>
      <c r="E5" s="1180"/>
      <c r="F5" s="1180"/>
      <c r="G5" s="1180"/>
      <c r="H5" s="1015"/>
    </row>
    <row r="6" spans="1:10" ht="15" customHeight="1">
      <c r="A6" s="1170"/>
      <c r="B6" s="1170"/>
      <c r="C6" s="1129"/>
      <c r="D6" s="1129"/>
      <c r="E6" s="1129"/>
      <c r="F6" s="1170"/>
      <c r="G6" s="1170"/>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129906</v>
      </c>
      <c r="D10" s="1122">
        <v>0</v>
      </c>
      <c r="E10" s="1122">
        <v>0</v>
      </c>
      <c r="F10" s="1122">
        <v>0</v>
      </c>
      <c r="G10" s="1122">
        <f>SUM(C10:F10)</f>
        <v>129906</v>
      </c>
      <c r="H10" s="1016"/>
    </row>
    <row r="11" spans="1:10" ht="24.6" customHeight="1">
      <c r="A11" s="1020">
        <v>2</v>
      </c>
      <c r="B11" s="1041" t="s">
        <v>10</v>
      </c>
      <c r="C11" s="1065">
        <v>129905</v>
      </c>
      <c r="D11" s="1065">
        <v>0</v>
      </c>
      <c r="E11" s="1065">
        <v>0</v>
      </c>
      <c r="F11" s="1065">
        <v>0</v>
      </c>
      <c r="G11" s="1165">
        <f t="shared" ref="G11:G13" si="0">SUM(C11:F11)</f>
        <v>129905</v>
      </c>
      <c r="H11" s="1016"/>
    </row>
    <row r="12" spans="1:10" ht="24.6" customHeight="1">
      <c r="A12" s="1020">
        <v>3</v>
      </c>
      <c r="B12" s="1041" t="s">
        <v>11</v>
      </c>
      <c r="C12" s="1065">
        <v>0</v>
      </c>
      <c r="D12" s="1065">
        <v>0</v>
      </c>
      <c r="E12" s="1065">
        <v>0</v>
      </c>
      <c r="F12" s="1065">
        <v>0</v>
      </c>
      <c r="G12" s="1165">
        <f t="shared" si="0"/>
        <v>0</v>
      </c>
      <c r="H12" s="1016"/>
    </row>
    <row r="13" spans="1:10" ht="24.6" customHeight="1">
      <c r="A13" s="1021">
        <v>4</v>
      </c>
      <c r="B13" s="1041" t="s">
        <v>12</v>
      </c>
      <c r="C13" s="1065">
        <v>0</v>
      </c>
      <c r="D13" s="1065">
        <v>0</v>
      </c>
      <c r="E13" s="1065">
        <v>0</v>
      </c>
      <c r="F13" s="1065">
        <v>0</v>
      </c>
      <c r="G13" s="1165">
        <f t="shared" si="0"/>
        <v>0</v>
      </c>
      <c r="H13" s="1016"/>
    </row>
    <row r="14" spans="1:10" ht="24.6" customHeight="1">
      <c r="A14" s="1022"/>
      <c r="B14" s="1057" t="s">
        <v>13</v>
      </c>
      <c r="C14" s="1066">
        <f>SUM(C10:C13)</f>
        <v>259811</v>
      </c>
      <c r="D14" s="1066">
        <f t="shared" ref="D14:F14" si="1">SUM(D10:D13)</f>
        <v>0</v>
      </c>
      <c r="E14" s="1066">
        <f t="shared" si="1"/>
        <v>0</v>
      </c>
      <c r="F14" s="1066">
        <f t="shared" si="1"/>
        <v>0</v>
      </c>
      <c r="G14" s="1166">
        <f>SUM(C14:F14)</f>
        <v>259811</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2928</v>
      </c>
      <c r="D16" s="1024">
        <v>0</v>
      </c>
      <c r="E16" s="1024">
        <v>0</v>
      </c>
      <c r="F16" s="1024">
        <v>0</v>
      </c>
      <c r="G16" s="1165">
        <f>SUM(C16:F16)</f>
        <v>2928</v>
      </c>
      <c r="H16" s="1016"/>
    </row>
    <row r="17" spans="1:10" ht="43.9" customHeight="1">
      <c r="A17" s="1025"/>
      <c r="B17" s="1026" t="s">
        <v>16</v>
      </c>
      <c r="C17" s="1066">
        <f>SUM(C16)</f>
        <v>2928</v>
      </c>
      <c r="D17" s="1066">
        <f t="shared" ref="D17:F17" si="2">SUM(D16)</f>
        <v>0</v>
      </c>
      <c r="E17" s="1066">
        <f t="shared" si="2"/>
        <v>0</v>
      </c>
      <c r="F17" s="1066">
        <f t="shared" si="2"/>
        <v>0</v>
      </c>
      <c r="G17" s="1166">
        <f>SUM(C17:F17)</f>
        <v>2928</v>
      </c>
      <c r="H17" s="1016"/>
      <c r="I17" s="1068"/>
      <c r="J17" s="1070"/>
    </row>
    <row r="18" spans="1:10" ht="43.9" customHeight="1">
      <c r="A18" s="1017" t="s">
        <v>3</v>
      </c>
      <c r="B18" s="1018" t="s">
        <v>38</v>
      </c>
      <c r="C18" s="1063">
        <v>145479</v>
      </c>
      <c r="D18" s="1063">
        <v>0</v>
      </c>
      <c r="E18" s="1063">
        <v>0</v>
      </c>
      <c r="F18" s="1063">
        <v>0</v>
      </c>
      <c r="G18" s="1165">
        <f>SUM(C18:F18)</f>
        <v>145479</v>
      </c>
      <c r="H18" s="1016"/>
    </row>
    <row r="19" spans="1:10" ht="24.6" customHeight="1">
      <c r="A19" s="1025"/>
      <c r="B19" s="1026" t="s">
        <v>17</v>
      </c>
      <c r="C19" s="1066">
        <f>SUM(C18)</f>
        <v>145479</v>
      </c>
      <c r="D19" s="1066">
        <f t="shared" ref="D19:F19" si="3">SUM(D18)</f>
        <v>0</v>
      </c>
      <c r="E19" s="1066">
        <f t="shared" si="3"/>
        <v>0</v>
      </c>
      <c r="F19" s="1066">
        <f t="shared" si="3"/>
        <v>0</v>
      </c>
      <c r="G19" s="1166">
        <f>SUM(C19:F19)</f>
        <v>145479</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0</v>
      </c>
      <c r="D21" s="1065">
        <v>0</v>
      </c>
      <c r="E21" s="1065">
        <v>0</v>
      </c>
      <c r="F21" s="1065">
        <v>0</v>
      </c>
      <c r="G21" s="1165">
        <f t="shared" ref="G21:G27" si="4">SUM(C21:F21)</f>
        <v>0</v>
      </c>
      <c r="H21" s="1016"/>
    </row>
    <row r="22" spans="1:10" ht="24.6" customHeight="1">
      <c r="A22" s="1020">
        <v>2</v>
      </c>
      <c r="B22" s="1042" t="s">
        <v>40</v>
      </c>
      <c r="C22" s="1065">
        <v>0</v>
      </c>
      <c r="D22" s="1065">
        <v>0</v>
      </c>
      <c r="E22" s="1065">
        <v>0</v>
      </c>
      <c r="F22" s="1065">
        <v>0</v>
      </c>
      <c r="G22" s="1165">
        <f t="shared" si="4"/>
        <v>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0</v>
      </c>
      <c r="D25" s="1065">
        <v>0</v>
      </c>
      <c r="E25" s="1065">
        <v>0</v>
      </c>
      <c r="F25" s="1065">
        <v>0</v>
      </c>
      <c r="G25" s="1165">
        <f t="shared" si="4"/>
        <v>0</v>
      </c>
      <c r="H25" s="1016"/>
    </row>
    <row r="26" spans="1:10" ht="24.6" customHeight="1">
      <c r="A26" s="1020">
        <v>6</v>
      </c>
      <c r="B26" s="1041" t="s">
        <v>23</v>
      </c>
      <c r="C26" s="1065">
        <v>0</v>
      </c>
      <c r="D26" s="1065">
        <v>0</v>
      </c>
      <c r="E26" s="1065">
        <v>0</v>
      </c>
      <c r="F26" s="1065">
        <v>0</v>
      </c>
      <c r="G26" s="1165">
        <f t="shared" si="4"/>
        <v>0</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0</v>
      </c>
      <c r="D28" s="1067">
        <f t="shared" ref="D28:F28" si="5">SUM(D21:D27)</f>
        <v>0</v>
      </c>
      <c r="E28" s="1067">
        <f t="shared" si="5"/>
        <v>0</v>
      </c>
      <c r="F28" s="1067">
        <f t="shared" si="5"/>
        <v>0</v>
      </c>
      <c r="G28" s="1166">
        <f>SUM(C28:F28)</f>
        <v>0</v>
      </c>
      <c r="H28" s="1028"/>
    </row>
    <row r="29" spans="1:10" ht="24.6" customHeight="1">
      <c r="A29" s="1017" t="s">
        <v>5</v>
      </c>
      <c r="B29" s="1040" t="s">
        <v>26</v>
      </c>
      <c r="C29" s="1019"/>
      <c r="D29" s="1019"/>
      <c r="E29" s="1019"/>
      <c r="F29" s="1019"/>
      <c r="G29" s="1167"/>
      <c r="H29" s="1016"/>
    </row>
    <row r="30" spans="1:10" ht="24.6" customHeight="1">
      <c r="A30" s="1020">
        <v>1</v>
      </c>
      <c r="B30" s="1041" t="s">
        <v>27</v>
      </c>
      <c r="C30" s="1065">
        <v>184</v>
      </c>
      <c r="D30" s="1065">
        <v>0</v>
      </c>
      <c r="E30" s="1065">
        <v>0</v>
      </c>
      <c r="F30" s="1065">
        <v>0</v>
      </c>
      <c r="G30" s="1165">
        <f t="shared" ref="G30:G37" si="6">SUM(C30:F30)</f>
        <v>184</v>
      </c>
      <c r="H30" s="1016"/>
    </row>
    <row r="31" spans="1:10" ht="24.6" customHeight="1">
      <c r="A31" s="1020">
        <v>2</v>
      </c>
      <c r="B31" s="1043" t="s">
        <v>28</v>
      </c>
      <c r="C31" s="1065">
        <v>0</v>
      </c>
      <c r="D31" s="1065">
        <v>0</v>
      </c>
      <c r="E31" s="1065">
        <v>0</v>
      </c>
      <c r="F31" s="1065">
        <v>0</v>
      </c>
      <c r="G31" s="1165">
        <f t="shared" si="6"/>
        <v>0</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1120</v>
      </c>
      <c r="D33" s="1065">
        <v>0</v>
      </c>
      <c r="E33" s="1065">
        <v>0</v>
      </c>
      <c r="F33" s="1065">
        <v>0</v>
      </c>
      <c r="G33" s="1165">
        <f t="shared" si="6"/>
        <v>1120</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0</v>
      </c>
      <c r="D35" s="1065">
        <v>0</v>
      </c>
      <c r="E35" s="1065">
        <v>0</v>
      </c>
      <c r="F35" s="1065">
        <v>0</v>
      </c>
      <c r="G35" s="1165">
        <f t="shared" si="6"/>
        <v>0</v>
      </c>
      <c r="H35" s="1029"/>
    </row>
    <row r="36" spans="1:10" ht="24.6" customHeight="1">
      <c r="A36" s="1020">
        <v>7</v>
      </c>
      <c r="B36" s="1045" t="s">
        <v>33</v>
      </c>
      <c r="C36" s="1065">
        <v>0</v>
      </c>
      <c r="D36" s="1065">
        <v>0</v>
      </c>
      <c r="E36" s="1065">
        <v>0</v>
      </c>
      <c r="F36" s="1065">
        <v>0</v>
      </c>
      <c r="G36" s="1165">
        <f t="shared" si="6"/>
        <v>0</v>
      </c>
      <c r="H36" s="1029"/>
    </row>
    <row r="37" spans="1:10" ht="24.6" customHeight="1">
      <c r="A37" s="1020">
        <v>8</v>
      </c>
      <c r="B37" s="1045" t="s">
        <v>34</v>
      </c>
      <c r="C37" s="1065">
        <v>146</v>
      </c>
      <c r="D37" s="1065">
        <v>0</v>
      </c>
      <c r="E37" s="1065">
        <v>0</v>
      </c>
      <c r="F37" s="1065">
        <v>0</v>
      </c>
      <c r="G37" s="1165">
        <f t="shared" si="6"/>
        <v>146</v>
      </c>
      <c r="H37" s="1029"/>
    </row>
    <row r="38" spans="1:10" ht="24.6" customHeight="1">
      <c r="A38" s="1030"/>
      <c r="B38" s="1026" t="s">
        <v>37</v>
      </c>
      <c r="C38" s="1067">
        <f>SUM(C30:C37)</f>
        <v>1450</v>
      </c>
      <c r="D38" s="1067">
        <f t="shared" ref="D38:F38" si="7">SUM(D30:D37)</f>
        <v>0</v>
      </c>
      <c r="E38" s="1067">
        <f t="shared" si="7"/>
        <v>0</v>
      </c>
      <c r="F38" s="1067">
        <f t="shared" si="7"/>
        <v>0</v>
      </c>
      <c r="G38" s="1166">
        <f>SUM(C38:F38)</f>
        <v>1450</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409668</v>
      </c>
      <c r="D40" s="1121">
        <f t="shared" ref="D40:G40" si="8">SUM(D14+D17+D19+D28+D38)</f>
        <v>0</v>
      </c>
      <c r="E40" s="1121">
        <f t="shared" si="8"/>
        <v>0</v>
      </c>
      <c r="F40" s="1121">
        <f t="shared" si="8"/>
        <v>0</v>
      </c>
      <c r="G40" s="1121">
        <f t="shared" si="8"/>
        <v>409668</v>
      </c>
      <c r="H40" s="1029"/>
      <c r="I40" s="1070"/>
      <c r="J40" s="1070"/>
    </row>
    <row r="41" spans="1:10" ht="20.25">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8" spans="1:1" ht="14.1" hidden="1" customHeight="1">
      <c r="A198" s="159" t="s">
        <v>41</v>
      </c>
    </row>
    <row r="199" spans="1:1" ht="14.1" hidden="1" customHeight="1">
      <c r="A199" s="1046" t="s">
        <v>67</v>
      </c>
    </row>
    <row r="200" spans="1:1" ht="14.1" hidden="1" customHeight="1">
      <c r="A200" s="1046" t="s">
        <v>42</v>
      </c>
    </row>
    <row r="201" spans="1:1" ht="14.1" hidden="1" customHeight="1">
      <c r="A201" s="1046" t="s">
        <v>43</v>
      </c>
    </row>
    <row r="202" spans="1:1" ht="14.1" hidden="1" customHeight="1">
      <c r="A202" s="1046" t="s">
        <v>44</v>
      </c>
    </row>
    <row r="203" spans="1:1" ht="14.1" hidden="1" customHeight="1">
      <c r="A203" s="1046" t="s">
        <v>45</v>
      </c>
    </row>
    <row r="204" spans="1:1" ht="14.1" hidden="1" customHeight="1">
      <c r="A204" s="1046" t="s">
        <v>46</v>
      </c>
    </row>
    <row r="205" spans="1:1" ht="14.1" hidden="1" customHeight="1">
      <c r="A205" s="1046" t="s">
        <v>47</v>
      </c>
    </row>
    <row r="206" spans="1:1" ht="14.1" hidden="1" customHeight="1">
      <c r="A206" s="1046" t="s">
        <v>48</v>
      </c>
    </row>
    <row r="207" spans="1:1" ht="14.1" hidden="1" customHeight="1">
      <c r="A207" s="1046" t="s">
        <v>49</v>
      </c>
    </row>
    <row r="208" spans="1:1" ht="14.1" hidden="1" customHeight="1">
      <c r="A208" s="1046" t="s">
        <v>50</v>
      </c>
    </row>
    <row r="209" spans="1:1" ht="14.1" hidden="1" customHeight="1">
      <c r="A209" s="1046" t="s">
        <v>51</v>
      </c>
    </row>
    <row r="210" spans="1:1" ht="14.1" hidden="1" customHeight="1">
      <c r="A210" s="1046" t="s">
        <v>52</v>
      </c>
    </row>
    <row r="211" spans="1:1" ht="14.1" hidden="1" customHeight="1">
      <c r="A211" s="1046" t="s">
        <v>68</v>
      </c>
    </row>
    <row r="212" spans="1:1" ht="14.1" hidden="1" customHeight="1">
      <c r="A212" s="1046" t="s">
        <v>53</v>
      </c>
    </row>
    <row r="213" spans="1:1" ht="14.1" hidden="1" customHeight="1">
      <c r="A213" s="1046" t="s">
        <v>54</v>
      </c>
    </row>
    <row r="214" spans="1:1" ht="14.1" hidden="1" customHeight="1">
      <c r="A214" s="1046" t="s">
        <v>55</v>
      </c>
    </row>
    <row r="215" spans="1:1" ht="14.1" hidden="1" customHeight="1">
      <c r="A215" s="1046" t="s">
        <v>56</v>
      </c>
    </row>
    <row r="216" spans="1:1" ht="14.1" hidden="1" customHeight="1">
      <c r="A216" s="1046" t="s">
        <v>57</v>
      </c>
    </row>
    <row r="217" spans="1:1" ht="14.1" hidden="1" customHeight="1">
      <c r="A217" s="1046" t="s">
        <v>58</v>
      </c>
    </row>
    <row r="218" spans="1:1" ht="14.1" hidden="1" customHeight="1">
      <c r="A218" s="1046" t="s">
        <v>59</v>
      </c>
    </row>
    <row r="219" spans="1:1" ht="14.1" hidden="1" customHeight="1">
      <c r="A219" s="1046" t="s">
        <v>60</v>
      </c>
    </row>
    <row r="220" spans="1:1" ht="14.1" hidden="1" customHeight="1">
      <c r="A220" s="1047" t="s">
        <v>61</v>
      </c>
    </row>
    <row r="221" spans="1:1" ht="14.1" hidden="1" customHeight="1">
      <c r="A221" s="1047" t="s">
        <v>62</v>
      </c>
    </row>
    <row r="222" spans="1:1" ht="14.1" hidden="1" customHeight="1">
      <c r="A222" s="1047" t="s">
        <v>63</v>
      </c>
    </row>
    <row r="223" spans="1:1" ht="14.1" hidden="1" customHeight="1">
      <c r="A223" s="1047" t="s">
        <v>64</v>
      </c>
    </row>
    <row r="224" spans="1:1" ht="14.1" hidden="1" customHeight="1">
      <c r="A224" s="1047" t="s">
        <v>69</v>
      </c>
    </row>
    <row r="225" spans="1:1" ht="14.1" hidden="1" customHeight="1">
      <c r="A225" s="1047" t="s">
        <v>65</v>
      </c>
    </row>
    <row r="226" spans="1:1" ht="14.1" hidden="1" customHeight="1">
      <c r="A226" s="104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262"/>
      <c r="C1" s="263"/>
      <c r="D1" s="263"/>
      <c r="E1" s="263"/>
      <c r="F1" s="263"/>
      <c r="G1" s="263"/>
      <c r="H1" s="264"/>
      <c r="I1" s="261"/>
      <c r="J1" s="261"/>
    </row>
    <row r="2" spans="1:10" ht="24" customHeight="1">
      <c r="A2" s="262" t="s">
        <v>0</v>
      </c>
      <c r="B2" s="262"/>
      <c r="C2" s="262"/>
      <c r="D2" s="262"/>
      <c r="E2" s="262"/>
      <c r="F2" s="262"/>
      <c r="G2" s="262"/>
      <c r="H2" s="264"/>
      <c r="I2" s="261"/>
      <c r="J2" s="261"/>
    </row>
    <row r="3" spans="1:10" ht="23.1" customHeight="1">
      <c r="A3" s="311" t="s">
        <v>114</v>
      </c>
      <c r="B3" s="262"/>
      <c r="C3" s="262"/>
      <c r="D3" s="262"/>
      <c r="E3" s="262"/>
      <c r="F3" s="262"/>
      <c r="G3" s="262"/>
      <c r="H3" s="264"/>
      <c r="I3" s="261"/>
      <c r="J3" s="261"/>
    </row>
    <row r="4" spans="1:10" ht="15" customHeight="1">
      <c r="A4" s="262"/>
      <c r="B4" s="262"/>
      <c r="C4" s="300"/>
      <c r="D4" s="300"/>
      <c r="E4" s="300"/>
      <c r="F4" s="262"/>
      <c r="G4" s="262"/>
      <c r="H4" s="264"/>
      <c r="I4" s="261"/>
      <c r="J4" s="261"/>
    </row>
    <row r="5" spans="1:10" ht="24.75" customHeight="1" thickBot="1">
      <c r="A5" s="1170"/>
      <c r="B5" s="1058" t="s">
        <v>115</v>
      </c>
      <c r="C5" s="1180" t="s">
        <v>50</v>
      </c>
      <c r="D5" s="1180"/>
      <c r="E5" s="1180"/>
      <c r="F5" s="1180"/>
      <c r="G5" s="1180"/>
      <c r="H5" s="1015"/>
      <c r="I5" s="1064"/>
      <c r="J5" s="1064"/>
    </row>
    <row r="6" spans="1:10" ht="15" customHeight="1">
      <c r="A6" s="262"/>
      <c r="B6" s="262"/>
      <c r="C6" s="300"/>
      <c r="D6" s="300"/>
      <c r="E6" s="300"/>
      <c r="F6" s="262"/>
      <c r="G6" s="262"/>
      <c r="H6" s="264"/>
      <c r="I6" s="261"/>
      <c r="J6" s="261"/>
    </row>
    <row r="7" spans="1:10" ht="14.1" customHeight="1" thickBot="1">
      <c r="A7" s="264"/>
      <c r="B7" s="264"/>
      <c r="C7" s="264"/>
      <c r="D7" s="264"/>
      <c r="E7" s="264"/>
      <c r="F7" s="264"/>
      <c r="G7" s="264"/>
      <c r="H7" s="264"/>
      <c r="I7" s="261"/>
      <c r="J7" s="261"/>
    </row>
    <row r="8" spans="1:10" ht="106.9" customHeight="1" thickBot="1">
      <c r="A8" s="306"/>
      <c r="B8" s="307" t="s">
        <v>7</v>
      </c>
      <c r="C8" s="307" t="s">
        <v>71</v>
      </c>
      <c r="D8" s="307" t="s">
        <v>95</v>
      </c>
      <c r="E8" s="307" t="s">
        <v>98</v>
      </c>
      <c r="F8" s="307" t="s">
        <v>116</v>
      </c>
      <c r="G8" s="308" t="s">
        <v>36</v>
      </c>
      <c r="H8" s="301"/>
      <c r="I8" s="261"/>
      <c r="J8" s="261"/>
    </row>
    <row r="9" spans="1:10" ht="24.6" customHeight="1">
      <c r="A9" s="302" t="s">
        <v>1</v>
      </c>
      <c r="B9" s="303" t="s">
        <v>8</v>
      </c>
      <c r="C9" s="304"/>
      <c r="D9" s="305"/>
      <c r="E9" s="305"/>
      <c r="F9" s="305"/>
      <c r="G9" s="305"/>
      <c r="H9" s="265"/>
      <c r="I9" s="261"/>
      <c r="J9" s="261"/>
    </row>
    <row r="10" spans="1:10" ht="24.6" customHeight="1">
      <c r="A10" s="269">
        <v>1</v>
      </c>
      <c r="B10" s="293" t="s">
        <v>9</v>
      </c>
      <c r="C10" s="270">
        <v>352045</v>
      </c>
      <c r="D10" s="270">
        <v>0</v>
      </c>
      <c r="E10" s="270">
        <v>0</v>
      </c>
      <c r="F10" s="270">
        <v>0</v>
      </c>
      <c r="G10" s="1062">
        <f>SUM(C10:F10)</f>
        <v>352045</v>
      </c>
      <c r="H10" s="265"/>
      <c r="I10" s="261"/>
      <c r="J10" s="261"/>
    </row>
    <row r="11" spans="1:10" ht="24.6" customHeight="1">
      <c r="A11" s="269">
        <v>2</v>
      </c>
      <c r="B11" s="293" t="s">
        <v>10</v>
      </c>
      <c r="C11" s="271">
        <v>84708</v>
      </c>
      <c r="D11" s="271">
        <v>0</v>
      </c>
      <c r="E11" s="271">
        <v>0</v>
      </c>
      <c r="F11" s="271">
        <v>0</v>
      </c>
      <c r="G11" s="1165">
        <f t="shared" ref="G11:G13" si="0">SUM(C11:F11)</f>
        <v>84708</v>
      </c>
      <c r="H11" s="265"/>
      <c r="I11" s="261"/>
      <c r="J11" s="261"/>
    </row>
    <row r="12" spans="1:10" ht="24.6" customHeight="1">
      <c r="A12" s="269">
        <v>3</v>
      </c>
      <c r="B12" s="293" t="s">
        <v>11</v>
      </c>
      <c r="C12" s="271">
        <v>52457</v>
      </c>
      <c r="D12" s="271">
        <v>0</v>
      </c>
      <c r="E12" s="271">
        <v>0</v>
      </c>
      <c r="F12" s="271">
        <v>0</v>
      </c>
      <c r="G12" s="1165">
        <f t="shared" si="0"/>
        <v>52457</v>
      </c>
      <c r="H12" s="265"/>
      <c r="I12" s="261"/>
      <c r="J12" s="261"/>
    </row>
    <row r="13" spans="1:10" ht="24.6" customHeight="1">
      <c r="A13" s="272">
        <v>4</v>
      </c>
      <c r="B13" s="293" t="s">
        <v>12</v>
      </c>
      <c r="C13" s="271">
        <v>0</v>
      </c>
      <c r="D13" s="271">
        <v>0</v>
      </c>
      <c r="E13" s="271">
        <v>0</v>
      </c>
      <c r="F13" s="271">
        <v>0</v>
      </c>
      <c r="G13" s="1165">
        <f t="shared" si="0"/>
        <v>0</v>
      </c>
      <c r="H13" s="265"/>
      <c r="I13" s="261"/>
      <c r="J13" s="261"/>
    </row>
    <row r="14" spans="1:10" ht="24.6" customHeight="1">
      <c r="A14" s="273"/>
      <c r="B14" s="309" t="s">
        <v>13</v>
      </c>
      <c r="C14" s="1066">
        <f>SUM(C10:C13)</f>
        <v>489210</v>
      </c>
      <c r="D14" s="1066">
        <f t="shared" ref="D14:F14" si="1">SUM(D10:D13)</f>
        <v>0</v>
      </c>
      <c r="E14" s="1066">
        <f t="shared" si="1"/>
        <v>0</v>
      </c>
      <c r="F14" s="1066">
        <f t="shared" si="1"/>
        <v>0</v>
      </c>
      <c r="G14" s="1166">
        <f>SUM(C14:F14)</f>
        <v>489210</v>
      </c>
      <c r="H14" s="265"/>
      <c r="I14" s="1070"/>
      <c r="J14" s="1070"/>
    </row>
    <row r="15" spans="1:10" ht="43.9" customHeight="1">
      <c r="A15" s="266" t="s">
        <v>2</v>
      </c>
      <c r="B15" s="267" t="s">
        <v>14</v>
      </c>
      <c r="C15" s="274"/>
      <c r="D15" s="274"/>
      <c r="E15" s="274"/>
      <c r="F15" s="274"/>
      <c r="G15" s="1165"/>
      <c r="H15" s="265"/>
      <c r="I15" s="1064"/>
      <c r="J15" s="1064"/>
    </row>
    <row r="16" spans="1:10" ht="24.6" customHeight="1">
      <c r="A16" s="275">
        <v>1</v>
      </c>
      <c r="B16" s="294" t="s">
        <v>15</v>
      </c>
      <c r="C16" s="276">
        <v>0</v>
      </c>
      <c r="D16" s="276">
        <v>0</v>
      </c>
      <c r="E16" s="276">
        <v>0</v>
      </c>
      <c r="F16" s="276">
        <v>0</v>
      </c>
      <c r="G16" s="1165">
        <f>SUM(C16:F16)</f>
        <v>0</v>
      </c>
      <c r="H16" s="265"/>
      <c r="I16" s="1064"/>
      <c r="J16" s="1064"/>
    </row>
    <row r="17" spans="1:10" ht="43.9" customHeight="1">
      <c r="A17" s="277"/>
      <c r="B17" s="278" t="s">
        <v>16</v>
      </c>
      <c r="C17" s="1066">
        <f>SUM(C16)</f>
        <v>0</v>
      </c>
      <c r="D17" s="1066">
        <f t="shared" ref="D17:F17" si="2">SUM(D16)</f>
        <v>0</v>
      </c>
      <c r="E17" s="1066">
        <f t="shared" si="2"/>
        <v>0</v>
      </c>
      <c r="F17" s="1066">
        <f t="shared" si="2"/>
        <v>0</v>
      </c>
      <c r="G17" s="1166">
        <f>SUM(C17:F17)</f>
        <v>0</v>
      </c>
      <c r="H17" s="265"/>
      <c r="I17" s="1068"/>
      <c r="J17" s="1070"/>
    </row>
    <row r="18" spans="1:10" ht="43.9" customHeight="1">
      <c r="A18" s="266" t="s">
        <v>3</v>
      </c>
      <c r="B18" s="267" t="s">
        <v>38</v>
      </c>
      <c r="C18" s="274">
        <v>315300</v>
      </c>
      <c r="D18" s="274">
        <v>0</v>
      </c>
      <c r="E18" s="274">
        <v>0</v>
      </c>
      <c r="F18" s="274">
        <v>0</v>
      </c>
      <c r="G18" s="1165">
        <f>SUM(C18:F18)</f>
        <v>315300</v>
      </c>
      <c r="H18" s="265"/>
      <c r="I18" s="1064"/>
      <c r="J18" s="1064"/>
    </row>
    <row r="19" spans="1:10" ht="24.6" customHeight="1">
      <c r="A19" s="277"/>
      <c r="B19" s="278" t="s">
        <v>17</v>
      </c>
      <c r="C19" s="1066">
        <f>SUM(C18)</f>
        <v>315300</v>
      </c>
      <c r="D19" s="1066">
        <f t="shared" ref="D19:F19" si="3">SUM(D18)</f>
        <v>0</v>
      </c>
      <c r="E19" s="1066">
        <f t="shared" si="3"/>
        <v>0</v>
      </c>
      <c r="F19" s="1066">
        <f t="shared" si="3"/>
        <v>0</v>
      </c>
      <c r="G19" s="1166">
        <f>SUM(C19:F19)</f>
        <v>315300</v>
      </c>
      <c r="H19" s="265"/>
      <c r="I19" s="1068"/>
      <c r="J19" s="1070"/>
    </row>
    <row r="20" spans="1:10" ht="24.6" customHeight="1">
      <c r="A20" s="266" t="s">
        <v>4</v>
      </c>
      <c r="B20" s="267" t="s">
        <v>18</v>
      </c>
      <c r="C20" s="274"/>
      <c r="D20" s="274"/>
      <c r="E20" s="274"/>
      <c r="F20" s="274"/>
      <c r="G20" s="1165"/>
      <c r="H20" s="265"/>
      <c r="I20" s="1064"/>
      <c r="J20" s="1064"/>
    </row>
    <row r="21" spans="1:10" ht="24.6" customHeight="1">
      <c r="A21" s="269">
        <v>1</v>
      </c>
      <c r="B21" s="293" t="s">
        <v>19</v>
      </c>
      <c r="C21" s="271">
        <v>0</v>
      </c>
      <c r="D21" s="271">
        <v>0</v>
      </c>
      <c r="E21" s="271">
        <v>0</v>
      </c>
      <c r="F21" s="271">
        <v>0</v>
      </c>
      <c r="G21" s="1165">
        <f t="shared" ref="G21:G27" si="4">SUM(C21:F21)</f>
        <v>0</v>
      </c>
      <c r="H21" s="265"/>
      <c r="I21" s="1064"/>
      <c r="J21" s="1064"/>
    </row>
    <row r="22" spans="1:10" ht="24.6" customHeight="1">
      <c r="A22" s="269">
        <v>2</v>
      </c>
      <c r="B22" s="294" t="s">
        <v>40</v>
      </c>
      <c r="C22" s="271">
        <v>0</v>
      </c>
      <c r="D22" s="271">
        <v>0</v>
      </c>
      <c r="E22" s="271">
        <v>0</v>
      </c>
      <c r="F22" s="271">
        <v>0</v>
      </c>
      <c r="G22" s="1165">
        <f t="shared" si="4"/>
        <v>0</v>
      </c>
      <c r="H22" s="265"/>
      <c r="I22" s="1064"/>
      <c r="J22" s="1064"/>
    </row>
    <row r="23" spans="1:10" ht="24.6" customHeight="1">
      <c r="A23" s="269">
        <v>3</v>
      </c>
      <c r="B23" s="293" t="s">
        <v>20</v>
      </c>
      <c r="C23" s="271">
        <v>0</v>
      </c>
      <c r="D23" s="271">
        <v>0</v>
      </c>
      <c r="E23" s="271">
        <v>0</v>
      </c>
      <c r="F23" s="271">
        <v>0</v>
      </c>
      <c r="G23" s="1165">
        <f t="shared" si="4"/>
        <v>0</v>
      </c>
      <c r="H23" s="265"/>
      <c r="I23" s="1064"/>
      <c r="J23" s="1064"/>
    </row>
    <row r="24" spans="1:10" ht="24.6" customHeight="1">
      <c r="A24" s="269">
        <v>4</v>
      </c>
      <c r="B24" s="293" t="s">
        <v>21</v>
      </c>
      <c r="C24" s="271">
        <v>0</v>
      </c>
      <c r="D24" s="271">
        <v>0</v>
      </c>
      <c r="E24" s="271">
        <v>0</v>
      </c>
      <c r="F24" s="271">
        <v>0</v>
      </c>
      <c r="G24" s="1165">
        <f t="shared" si="4"/>
        <v>0</v>
      </c>
      <c r="H24" s="265"/>
      <c r="I24" s="1064"/>
      <c r="J24" s="1064"/>
    </row>
    <row r="25" spans="1:10" ht="24.6" customHeight="1">
      <c r="A25" s="269">
        <v>5</v>
      </c>
      <c r="B25" s="293" t="s">
        <v>22</v>
      </c>
      <c r="C25" s="271">
        <v>0</v>
      </c>
      <c r="D25" s="271">
        <v>0</v>
      </c>
      <c r="E25" s="271">
        <v>0</v>
      </c>
      <c r="F25" s="271">
        <v>0</v>
      </c>
      <c r="G25" s="1165">
        <f t="shared" si="4"/>
        <v>0</v>
      </c>
      <c r="H25" s="265"/>
      <c r="I25" s="1064"/>
      <c r="J25" s="1064"/>
    </row>
    <row r="26" spans="1:10" ht="24.6" customHeight="1">
      <c r="A26" s="269">
        <v>6</v>
      </c>
      <c r="B26" s="293" t="s">
        <v>23</v>
      </c>
      <c r="C26" s="271">
        <v>0</v>
      </c>
      <c r="D26" s="271">
        <v>0</v>
      </c>
      <c r="E26" s="271">
        <v>0</v>
      </c>
      <c r="F26" s="271">
        <v>0</v>
      </c>
      <c r="G26" s="1165">
        <f t="shared" si="4"/>
        <v>0</v>
      </c>
      <c r="H26" s="265"/>
      <c r="I26" s="1064"/>
      <c r="J26" s="1064"/>
    </row>
    <row r="27" spans="1:10" ht="24.6" customHeight="1">
      <c r="A27" s="269">
        <v>7</v>
      </c>
      <c r="B27" s="293" t="s">
        <v>24</v>
      </c>
      <c r="C27" s="274">
        <v>0</v>
      </c>
      <c r="D27" s="274">
        <v>0</v>
      </c>
      <c r="E27" s="274">
        <v>0</v>
      </c>
      <c r="F27" s="274">
        <v>0</v>
      </c>
      <c r="G27" s="1165">
        <f t="shared" si="4"/>
        <v>0</v>
      </c>
      <c r="H27" s="265"/>
      <c r="I27" s="1064"/>
      <c r="J27" s="1064"/>
    </row>
    <row r="28" spans="1:10" ht="24.6" customHeight="1">
      <c r="A28" s="279"/>
      <c r="B28" s="278" t="s">
        <v>25</v>
      </c>
      <c r="C28" s="1067">
        <f>SUM(C21:C27)</f>
        <v>0</v>
      </c>
      <c r="D28" s="1067">
        <f t="shared" ref="D28:F28" si="5">SUM(D21:D27)</f>
        <v>0</v>
      </c>
      <c r="E28" s="1067">
        <f t="shared" si="5"/>
        <v>0</v>
      </c>
      <c r="F28" s="1067">
        <f t="shared" si="5"/>
        <v>0</v>
      </c>
      <c r="G28" s="1166">
        <f>SUM(C28:F28)</f>
        <v>0</v>
      </c>
      <c r="H28" s="280"/>
      <c r="I28" s="1064"/>
      <c r="J28" s="1064"/>
    </row>
    <row r="29" spans="1:10" ht="24.6" customHeight="1">
      <c r="A29" s="266" t="s">
        <v>5</v>
      </c>
      <c r="B29" s="292" t="s">
        <v>26</v>
      </c>
      <c r="C29" s="268"/>
      <c r="D29" s="268"/>
      <c r="E29" s="268"/>
      <c r="F29" s="268"/>
      <c r="G29" s="1167"/>
      <c r="H29" s="265"/>
      <c r="I29" s="1064"/>
      <c r="J29" s="1064"/>
    </row>
    <row r="30" spans="1:10" ht="24.6" customHeight="1">
      <c r="A30" s="269">
        <v>1</v>
      </c>
      <c r="B30" s="293" t="s">
        <v>27</v>
      </c>
      <c r="C30" s="271">
        <v>0</v>
      </c>
      <c r="D30" s="271">
        <v>0</v>
      </c>
      <c r="E30" s="271">
        <v>0</v>
      </c>
      <c r="F30" s="271">
        <v>0</v>
      </c>
      <c r="G30" s="1165">
        <f t="shared" ref="G30:G37" si="6">SUM(C30:F30)</f>
        <v>0</v>
      </c>
      <c r="H30" s="265"/>
      <c r="I30" s="1064"/>
      <c r="J30" s="1064"/>
    </row>
    <row r="31" spans="1:10" ht="24.6" customHeight="1">
      <c r="A31" s="269">
        <v>2</v>
      </c>
      <c r="B31" s="295" t="s">
        <v>28</v>
      </c>
      <c r="C31" s="271">
        <v>0</v>
      </c>
      <c r="D31" s="271">
        <v>0</v>
      </c>
      <c r="E31" s="271">
        <v>0</v>
      </c>
      <c r="F31" s="271">
        <v>0</v>
      </c>
      <c r="G31" s="1165">
        <f t="shared" si="6"/>
        <v>0</v>
      </c>
      <c r="H31" s="265"/>
      <c r="I31" s="1064"/>
      <c r="J31" s="1064"/>
    </row>
    <row r="32" spans="1:10" ht="24.6" customHeight="1">
      <c r="A32" s="269">
        <v>3</v>
      </c>
      <c r="B32" s="295" t="s">
        <v>29</v>
      </c>
      <c r="C32" s="271">
        <v>0</v>
      </c>
      <c r="D32" s="271">
        <v>0</v>
      </c>
      <c r="E32" s="271">
        <v>0</v>
      </c>
      <c r="F32" s="271">
        <v>0</v>
      </c>
      <c r="G32" s="1165">
        <f t="shared" si="6"/>
        <v>0</v>
      </c>
      <c r="H32" s="265"/>
      <c r="I32" s="1064"/>
      <c r="J32" s="1064"/>
    </row>
    <row r="33" spans="1:10" ht="24.6" customHeight="1">
      <c r="A33" s="269">
        <v>4</v>
      </c>
      <c r="B33" s="295" t="s">
        <v>30</v>
      </c>
      <c r="C33" s="271">
        <v>8301</v>
      </c>
      <c r="D33" s="271">
        <v>0</v>
      </c>
      <c r="E33" s="271">
        <v>0</v>
      </c>
      <c r="F33" s="271">
        <v>0</v>
      </c>
      <c r="G33" s="1165">
        <f t="shared" si="6"/>
        <v>8301</v>
      </c>
      <c r="H33" s="265"/>
      <c r="I33" s="1064"/>
      <c r="J33" s="1064"/>
    </row>
    <row r="34" spans="1:10" ht="24.6" customHeight="1">
      <c r="A34" s="269">
        <v>5</v>
      </c>
      <c r="B34" s="296" t="s">
        <v>31</v>
      </c>
      <c r="C34" s="271">
        <v>0</v>
      </c>
      <c r="D34" s="271">
        <v>0</v>
      </c>
      <c r="E34" s="271">
        <v>0</v>
      </c>
      <c r="F34" s="271">
        <v>0</v>
      </c>
      <c r="G34" s="1165">
        <f t="shared" si="6"/>
        <v>0</v>
      </c>
      <c r="H34" s="281"/>
      <c r="I34" s="1064"/>
      <c r="J34" s="1064"/>
    </row>
    <row r="35" spans="1:10" ht="24.6" customHeight="1">
      <c r="A35" s="269">
        <v>6</v>
      </c>
      <c r="B35" s="297" t="s">
        <v>32</v>
      </c>
      <c r="C35" s="271">
        <v>7600</v>
      </c>
      <c r="D35" s="271">
        <v>0</v>
      </c>
      <c r="E35" s="271">
        <v>0</v>
      </c>
      <c r="F35" s="271">
        <v>0</v>
      </c>
      <c r="G35" s="1165">
        <f t="shared" si="6"/>
        <v>7600</v>
      </c>
      <c r="H35" s="281"/>
      <c r="I35" s="1064"/>
      <c r="J35" s="1064"/>
    </row>
    <row r="36" spans="1:10" ht="24.6" customHeight="1">
      <c r="A36" s="269">
        <v>7</v>
      </c>
      <c r="B36" s="297" t="s">
        <v>33</v>
      </c>
      <c r="C36" s="271">
        <v>0</v>
      </c>
      <c r="D36" s="271">
        <v>0</v>
      </c>
      <c r="E36" s="271">
        <v>0</v>
      </c>
      <c r="F36" s="271">
        <v>0</v>
      </c>
      <c r="G36" s="1165">
        <f t="shared" si="6"/>
        <v>0</v>
      </c>
      <c r="H36" s="281"/>
      <c r="I36" s="1064"/>
      <c r="J36" s="1064"/>
    </row>
    <row r="37" spans="1:10" ht="24.6" customHeight="1">
      <c r="A37" s="269">
        <v>8</v>
      </c>
      <c r="B37" s="297" t="s">
        <v>34</v>
      </c>
      <c r="C37" s="271">
        <v>0</v>
      </c>
      <c r="D37" s="271">
        <v>0</v>
      </c>
      <c r="E37" s="271">
        <v>0</v>
      </c>
      <c r="F37" s="271">
        <v>0</v>
      </c>
      <c r="G37" s="1165">
        <f t="shared" si="6"/>
        <v>0</v>
      </c>
      <c r="H37" s="281"/>
      <c r="I37" s="1064"/>
      <c r="J37" s="1064"/>
    </row>
    <row r="38" spans="1:10" ht="24.6" customHeight="1">
      <c r="A38" s="282"/>
      <c r="B38" s="278" t="s">
        <v>37</v>
      </c>
      <c r="C38" s="1067">
        <f>SUM(C30:C37)</f>
        <v>15901</v>
      </c>
      <c r="D38" s="1067">
        <f t="shared" ref="D38:F38" si="7">SUM(D30:D37)</f>
        <v>0</v>
      </c>
      <c r="E38" s="1067">
        <f t="shared" si="7"/>
        <v>0</v>
      </c>
      <c r="F38" s="1067">
        <f t="shared" si="7"/>
        <v>0</v>
      </c>
      <c r="G38" s="1166">
        <f>SUM(C38:F38)</f>
        <v>15901</v>
      </c>
      <c r="H38" s="281"/>
      <c r="I38" s="1068"/>
      <c r="J38" s="1070"/>
    </row>
    <row r="39" spans="1:10" ht="24.6" customHeight="1" thickBot="1">
      <c r="A39" s="283"/>
      <c r="B39" s="284"/>
      <c r="C39" s="285"/>
      <c r="D39" s="285"/>
      <c r="E39" s="285"/>
      <c r="F39" s="285"/>
      <c r="G39" s="1033"/>
      <c r="H39" s="281"/>
      <c r="I39" s="1064"/>
      <c r="J39" s="1064"/>
    </row>
    <row r="40" spans="1:10" ht="24.6" customHeight="1" thickBot="1">
      <c r="A40" s="286"/>
      <c r="B40" s="134" t="s">
        <v>35</v>
      </c>
      <c r="C40" s="1069">
        <f>SUM(C14+C17+C19+C28+C38)</f>
        <v>820411</v>
      </c>
      <c r="D40" s="1069">
        <f t="shared" ref="D40:G40" si="8">SUM(D14+D17+D19+D28+D38)</f>
        <v>0</v>
      </c>
      <c r="E40" s="1069">
        <f t="shared" si="8"/>
        <v>0</v>
      </c>
      <c r="F40" s="1069">
        <f t="shared" si="8"/>
        <v>0</v>
      </c>
      <c r="G40" s="1069">
        <f t="shared" si="8"/>
        <v>820411</v>
      </c>
      <c r="H40" s="281"/>
      <c r="I40" s="1070"/>
      <c r="J40" s="1070"/>
    </row>
    <row r="41" spans="1:10" ht="14.1" customHeight="1">
      <c r="A41" s="287"/>
      <c r="B41" s="288"/>
      <c r="C41" s="289"/>
      <c r="D41" s="289"/>
      <c r="E41" s="289"/>
      <c r="F41" s="289"/>
      <c r="G41" s="289"/>
      <c r="H41" s="261"/>
      <c r="I41" s="261"/>
      <c r="J41" s="261"/>
    </row>
    <row r="42" spans="1:10" ht="14.1" customHeight="1">
      <c r="A42" s="290" t="s">
        <v>6</v>
      </c>
      <c r="B42" s="264"/>
      <c r="C42" s="264"/>
      <c r="D42" s="264"/>
      <c r="E42" s="264"/>
      <c r="F42" s="264"/>
      <c r="G42" s="291"/>
      <c r="H42" s="261"/>
      <c r="I42" s="261"/>
      <c r="J42" s="261"/>
    </row>
    <row r="43" spans="1:10" ht="14.1" customHeight="1">
      <c r="A43" s="290" t="s">
        <v>169</v>
      </c>
      <c r="B43" s="264"/>
      <c r="C43" s="264"/>
      <c r="D43" s="264"/>
      <c r="E43" s="291"/>
      <c r="F43" s="264"/>
      <c r="G43" s="264"/>
      <c r="H43" s="261"/>
      <c r="I43" s="261"/>
      <c r="J43" s="261"/>
    </row>
    <row r="44" spans="1:10" ht="14.1" customHeight="1">
      <c r="A44" s="121"/>
      <c r="B44" s="121"/>
      <c r="C44" s="121"/>
      <c r="D44" s="121"/>
      <c r="E44" s="121"/>
      <c r="F44" s="121"/>
      <c r="G44" s="121"/>
      <c r="H44" s="121"/>
      <c r="I44" s="125"/>
      <c r="J44" s="121"/>
    </row>
    <row r="45" spans="1:10" ht="25.9" customHeight="1">
      <c r="A45" s="312" t="s">
        <v>117</v>
      </c>
      <c r="B45" s="260"/>
      <c r="C45" s="260"/>
      <c r="D45" s="260"/>
      <c r="E45" s="260"/>
      <c r="F45" s="260"/>
      <c r="G45" s="260"/>
      <c r="H45" s="260"/>
      <c r="I45" s="260"/>
      <c r="J45" s="260"/>
    </row>
    <row r="46" spans="1:10" ht="14.1" customHeight="1">
      <c r="A46" s="121"/>
      <c r="B46" s="121"/>
      <c r="C46" s="121"/>
      <c r="D46" s="121"/>
      <c r="E46" s="121"/>
      <c r="F46" s="121"/>
      <c r="G46" s="121"/>
      <c r="H46" s="121"/>
      <c r="I46" s="125"/>
      <c r="J46" s="121"/>
    </row>
    <row r="47" spans="1:10" ht="14.1" customHeight="1">
      <c r="A47" s="259"/>
      <c r="B47" s="259"/>
      <c r="C47" s="259"/>
      <c r="D47" s="259"/>
      <c r="E47" s="259"/>
      <c r="F47" s="259"/>
      <c r="G47" s="259"/>
      <c r="H47" s="259"/>
      <c r="I47" s="125"/>
      <c r="J47" s="259"/>
    </row>
    <row r="48" spans="1:10" ht="14.1" customHeight="1">
      <c r="A48" s="259"/>
      <c r="B48" s="259"/>
      <c r="C48" s="259"/>
      <c r="D48" s="259"/>
      <c r="E48" s="259"/>
      <c r="F48" s="259"/>
      <c r="G48" s="259"/>
      <c r="H48" s="259"/>
      <c r="I48" s="259"/>
      <c r="J48" s="259"/>
    </row>
    <row r="49" spans="1:10" ht="15.6" hidden="1" customHeight="1">
      <c r="A49" s="259"/>
      <c r="B49" s="259"/>
      <c r="C49" s="259"/>
      <c r="D49" s="259"/>
      <c r="E49" s="259"/>
      <c r="F49" s="259"/>
      <c r="G49" s="259"/>
      <c r="H49" s="259"/>
      <c r="I49" s="259"/>
      <c r="J49" s="259"/>
    </row>
    <row r="50" spans="1:10" ht="14.1" hidden="1" customHeight="1">
      <c r="A50" s="310" t="s">
        <v>118</v>
      </c>
      <c r="B50" s="259"/>
      <c r="C50" s="259"/>
      <c r="D50" s="259"/>
      <c r="E50" s="259"/>
      <c r="F50" s="259"/>
      <c r="G50" s="259"/>
      <c r="H50" s="259"/>
      <c r="I50" s="259"/>
      <c r="J50" s="259"/>
    </row>
    <row r="51" spans="1:10" ht="14.1" hidden="1" customHeight="1">
      <c r="A51" s="298" t="s">
        <v>67</v>
      </c>
      <c r="B51" s="259"/>
      <c r="C51" s="259"/>
      <c r="D51" s="259"/>
      <c r="E51" s="259"/>
      <c r="F51" s="259"/>
      <c r="G51" s="259"/>
      <c r="H51" s="259"/>
      <c r="I51" s="259"/>
      <c r="J51" s="259"/>
    </row>
    <row r="52" spans="1:10" ht="14.1" hidden="1" customHeight="1">
      <c r="A52" s="298" t="s">
        <v>42</v>
      </c>
      <c r="B52" s="259"/>
      <c r="C52" s="259"/>
      <c r="D52" s="259"/>
      <c r="E52" s="259"/>
      <c r="F52" s="259"/>
      <c r="G52" s="259"/>
      <c r="H52" s="259"/>
      <c r="I52" s="259"/>
      <c r="J52" s="259"/>
    </row>
    <row r="53" spans="1:10" ht="14.1" hidden="1" customHeight="1">
      <c r="A53" s="298" t="s">
        <v>43</v>
      </c>
      <c r="B53" s="259"/>
      <c r="C53" s="259"/>
      <c r="D53" s="259"/>
      <c r="E53" s="259"/>
      <c r="F53" s="259"/>
      <c r="G53" s="259"/>
      <c r="H53" s="259"/>
      <c r="I53" s="259"/>
      <c r="J53" s="259"/>
    </row>
    <row r="54" spans="1:10" ht="14.1" hidden="1" customHeight="1">
      <c r="A54" s="298" t="s">
        <v>44</v>
      </c>
      <c r="B54" s="259"/>
      <c r="C54" s="259"/>
      <c r="D54" s="259"/>
      <c r="E54" s="259"/>
      <c r="F54" s="259"/>
      <c r="G54" s="259"/>
      <c r="H54" s="259"/>
      <c r="I54" s="259"/>
      <c r="J54" s="259"/>
    </row>
    <row r="55" spans="1:10" ht="14.1" hidden="1" customHeight="1">
      <c r="A55" s="298" t="s">
        <v>45</v>
      </c>
      <c r="B55" s="259"/>
      <c r="C55" s="259"/>
      <c r="D55" s="259"/>
      <c r="E55" s="259"/>
      <c r="F55" s="259"/>
      <c r="G55" s="259"/>
      <c r="H55" s="259"/>
      <c r="I55" s="259"/>
      <c r="J55" s="259"/>
    </row>
    <row r="56" spans="1:10" ht="14.1" hidden="1" customHeight="1">
      <c r="A56" s="298" t="s">
        <v>119</v>
      </c>
      <c r="B56" s="259"/>
      <c r="C56" s="259"/>
      <c r="D56" s="259"/>
      <c r="E56" s="259"/>
      <c r="F56" s="259"/>
      <c r="G56" s="259"/>
      <c r="H56" s="259"/>
      <c r="I56" s="259"/>
      <c r="J56" s="259"/>
    </row>
    <row r="57" spans="1:10" ht="14.1" hidden="1" customHeight="1">
      <c r="A57" s="298" t="s">
        <v>47</v>
      </c>
      <c r="B57" s="259"/>
      <c r="C57" s="259"/>
      <c r="D57" s="259"/>
      <c r="E57" s="259"/>
      <c r="F57" s="259"/>
      <c r="G57" s="259"/>
      <c r="H57" s="259"/>
      <c r="I57" s="259"/>
      <c r="J57" s="259"/>
    </row>
    <row r="58" spans="1:10" ht="14.1" hidden="1" customHeight="1">
      <c r="A58" s="298" t="s">
        <v>48</v>
      </c>
      <c r="B58" s="259"/>
      <c r="C58" s="259"/>
      <c r="D58" s="259"/>
      <c r="E58" s="259"/>
      <c r="F58" s="259"/>
      <c r="G58" s="259"/>
      <c r="H58" s="259"/>
      <c r="I58" s="259"/>
      <c r="J58" s="259"/>
    </row>
    <row r="59" spans="1:10" ht="14.1" hidden="1" customHeight="1">
      <c r="A59" s="298" t="s">
        <v>49</v>
      </c>
      <c r="B59" s="259"/>
      <c r="C59" s="259"/>
      <c r="D59" s="259"/>
      <c r="E59" s="259"/>
      <c r="F59" s="259"/>
      <c r="G59" s="259"/>
      <c r="H59" s="259"/>
      <c r="I59" s="259"/>
      <c r="J59" s="259"/>
    </row>
    <row r="60" spans="1:10" ht="14.1" hidden="1" customHeight="1">
      <c r="A60" s="298" t="s">
        <v>50</v>
      </c>
      <c r="B60" s="259"/>
      <c r="C60" s="259"/>
      <c r="D60" s="259"/>
      <c r="E60" s="259"/>
      <c r="F60" s="259"/>
      <c r="G60" s="259"/>
      <c r="H60" s="259"/>
      <c r="I60" s="259"/>
      <c r="J60" s="259"/>
    </row>
    <row r="61" spans="1:10" ht="14.1" hidden="1" customHeight="1">
      <c r="A61" s="298" t="s">
        <v>51</v>
      </c>
      <c r="B61" s="259"/>
      <c r="C61" s="259"/>
      <c r="D61" s="259"/>
      <c r="E61" s="259"/>
      <c r="F61" s="259"/>
      <c r="G61" s="259"/>
      <c r="H61" s="259"/>
      <c r="I61" s="259"/>
      <c r="J61" s="259"/>
    </row>
    <row r="62" spans="1:10" ht="14.1" hidden="1" customHeight="1">
      <c r="A62" s="298" t="s">
        <v>52</v>
      </c>
      <c r="B62" s="259"/>
      <c r="C62" s="259"/>
      <c r="D62" s="259"/>
      <c r="E62" s="259"/>
      <c r="F62" s="259"/>
      <c r="G62" s="259"/>
      <c r="H62" s="259"/>
      <c r="I62" s="259"/>
      <c r="J62" s="259"/>
    </row>
    <row r="63" spans="1:10" ht="14.1" hidden="1" customHeight="1">
      <c r="A63" s="298" t="s">
        <v>68</v>
      </c>
      <c r="B63" s="259"/>
      <c r="C63" s="259"/>
      <c r="D63" s="259"/>
      <c r="E63" s="259"/>
      <c r="F63" s="259"/>
      <c r="G63" s="259"/>
      <c r="H63" s="259"/>
      <c r="I63" s="259"/>
      <c r="J63" s="259"/>
    </row>
    <row r="64" spans="1:10" ht="14.1" hidden="1" customHeight="1">
      <c r="A64" s="298" t="s">
        <v>53</v>
      </c>
      <c r="B64" s="259"/>
      <c r="C64" s="259"/>
      <c r="D64" s="259"/>
      <c r="E64" s="259"/>
      <c r="F64" s="259"/>
      <c r="G64" s="259"/>
      <c r="H64" s="259"/>
      <c r="I64" s="259"/>
      <c r="J64" s="259"/>
    </row>
    <row r="65" spans="1:10" ht="14.1" hidden="1" customHeight="1">
      <c r="A65" s="298" t="s">
        <v>54</v>
      </c>
      <c r="B65" s="259"/>
      <c r="C65" s="259"/>
      <c r="D65" s="259"/>
      <c r="E65" s="259"/>
      <c r="F65" s="259"/>
      <c r="G65" s="259"/>
      <c r="H65" s="259"/>
      <c r="I65" s="259"/>
      <c r="J65" s="259"/>
    </row>
    <row r="66" spans="1:10" ht="14.1" hidden="1" customHeight="1">
      <c r="A66" s="298" t="s">
        <v>55</v>
      </c>
      <c r="B66" s="259"/>
      <c r="C66" s="259"/>
      <c r="D66" s="259"/>
      <c r="E66" s="259"/>
      <c r="F66" s="259"/>
      <c r="G66" s="259"/>
      <c r="H66" s="259"/>
      <c r="I66" s="259"/>
      <c r="J66" s="259"/>
    </row>
    <row r="67" spans="1:10" ht="14.1" hidden="1" customHeight="1">
      <c r="A67" s="298" t="s">
        <v>56</v>
      </c>
      <c r="B67" s="259"/>
      <c r="C67" s="259"/>
      <c r="D67" s="259"/>
      <c r="E67" s="259"/>
      <c r="F67" s="259"/>
      <c r="G67" s="259"/>
      <c r="H67" s="259"/>
      <c r="I67" s="259"/>
      <c r="J67" s="259"/>
    </row>
    <row r="68" spans="1:10" ht="14.1" hidden="1" customHeight="1">
      <c r="A68" s="298" t="s">
        <v>57</v>
      </c>
      <c r="B68" s="259"/>
      <c r="C68" s="259"/>
      <c r="D68" s="259"/>
      <c r="E68" s="259"/>
      <c r="F68" s="259"/>
      <c r="G68" s="259"/>
      <c r="H68" s="259"/>
      <c r="I68" s="259"/>
      <c r="J68" s="259"/>
    </row>
    <row r="69" spans="1:10" ht="14.1" hidden="1" customHeight="1">
      <c r="A69" s="298" t="s">
        <v>120</v>
      </c>
      <c r="B69" s="259"/>
      <c r="C69" s="259"/>
      <c r="D69" s="259"/>
      <c r="E69" s="259"/>
      <c r="F69" s="259"/>
      <c r="G69" s="259"/>
      <c r="H69" s="259"/>
      <c r="I69" s="259"/>
      <c r="J69" s="259"/>
    </row>
    <row r="70" spans="1:10" ht="14.1" hidden="1" customHeight="1">
      <c r="A70" s="298" t="s">
        <v>59</v>
      </c>
      <c r="B70" s="259"/>
      <c r="C70" s="259"/>
      <c r="D70" s="259"/>
      <c r="E70" s="259"/>
      <c r="F70" s="259"/>
      <c r="G70" s="259"/>
      <c r="H70" s="259"/>
      <c r="I70" s="259"/>
      <c r="J70" s="259"/>
    </row>
    <row r="71" spans="1:10" ht="14.1" hidden="1" customHeight="1">
      <c r="A71" s="298" t="s">
        <v>60</v>
      </c>
      <c r="B71" s="259"/>
      <c r="C71" s="259"/>
      <c r="D71" s="259"/>
      <c r="E71" s="259"/>
      <c r="F71" s="259"/>
      <c r="G71" s="259"/>
      <c r="H71" s="259"/>
      <c r="I71" s="259"/>
      <c r="J71" s="259"/>
    </row>
    <row r="72" spans="1:10" ht="14.1" hidden="1" customHeight="1">
      <c r="A72" s="299" t="s">
        <v>61</v>
      </c>
      <c r="B72" s="259"/>
      <c r="C72" s="259"/>
      <c r="D72" s="259"/>
      <c r="E72" s="259"/>
      <c r="F72" s="259"/>
      <c r="G72" s="259"/>
      <c r="H72" s="259"/>
      <c r="I72" s="259"/>
      <c r="J72" s="259"/>
    </row>
    <row r="73" spans="1:10" ht="14.1" hidden="1" customHeight="1">
      <c r="A73" s="299" t="s">
        <v>62</v>
      </c>
      <c r="B73" s="259"/>
      <c r="C73" s="259"/>
      <c r="D73" s="259"/>
      <c r="E73" s="259"/>
      <c r="F73" s="259"/>
      <c r="G73" s="259"/>
      <c r="H73" s="259"/>
      <c r="I73" s="259"/>
      <c r="J73" s="259"/>
    </row>
    <row r="74" spans="1:10" ht="14.1" hidden="1" customHeight="1">
      <c r="A74" s="299" t="s">
        <v>63</v>
      </c>
      <c r="B74" s="259"/>
      <c r="C74" s="259"/>
      <c r="D74" s="259"/>
      <c r="E74" s="259"/>
      <c r="F74" s="259"/>
      <c r="G74" s="259"/>
      <c r="H74" s="259"/>
      <c r="I74" s="259"/>
      <c r="J74" s="259"/>
    </row>
    <row r="75" spans="1:10" ht="14.1" hidden="1" customHeight="1">
      <c r="A75" s="299" t="s">
        <v>64</v>
      </c>
      <c r="B75" s="259"/>
      <c r="C75" s="259"/>
      <c r="D75" s="259"/>
      <c r="E75" s="259"/>
      <c r="F75" s="259"/>
      <c r="G75" s="259"/>
      <c r="H75" s="259"/>
      <c r="I75" s="259"/>
      <c r="J75" s="259"/>
    </row>
    <row r="76" spans="1:10" ht="14.1" hidden="1" customHeight="1">
      <c r="A76" s="299" t="s">
        <v>69</v>
      </c>
      <c r="B76" s="259"/>
      <c r="C76" s="259"/>
      <c r="D76" s="259"/>
      <c r="E76" s="259"/>
      <c r="F76" s="259"/>
      <c r="G76" s="259"/>
      <c r="H76" s="259"/>
      <c r="I76" s="259"/>
      <c r="J76" s="259"/>
    </row>
    <row r="77" spans="1:10" ht="14.1" hidden="1" customHeight="1">
      <c r="A77" s="299" t="s">
        <v>65</v>
      </c>
      <c r="B77" s="259"/>
      <c r="C77" s="259"/>
      <c r="D77" s="259"/>
      <c r="E77" s="259"/>
      <c r="F77" s="259"/>
      <c r="G77" s="259"/>
      <c r="H77" s="259"/>
      <c r="I77" s="259"/>
      <c r="J77" s="259"/>
    </row>
    <row r="78" spans="1:10" ht="14.1" hidden="1" customHeight="1">
      <c r="A78" s="299" t="s">
        <v>66</v>
      </c>
      <c r="B78" s="259"/>
      <c r="C78" s="259"/>
      <c r="D78" s="259"/>
      <c r="E78" s="259"/>
      <c r="F78" s="259"/>
      <c r="G78" s="259"/>
      <c r="H78" s="259"/>
      <c r="I78" s="259"/>
      <c r="J78" s="259"/>
    </row>
    <row r="79" spans="1:10" ht="14.1" customHeight="1">
      <c r="A79" s="260"/>
      <c r="B79" s="259"/>
      <c r="C79" s="259"/>
      <c r="D79" s="259"/>
      <c r="E79" s="259"/>
      <c r="F79" s="259"/>
      <c r="G79" s="259"/>
      <c r="H79" s="259"/>
      <c r="I79" s="259"/>
      <c r="J79" s="259"/>
    </row>
    <row r="196" spans="1:1" ht="14.1" customHeight="1">
      <c r="A196" s="5"/>
    </row>
    <row r="197" spans="1:1" ht="14.1" customHeight="1">
      <c r="A197" s="6"/>
    </row>
    <row r="198" spans="1:1" ht="14.1" hidden="1" customHeight="1">
      <c r="A198" s="122" t="s">
        <v>41</v>
      </c>
    </row>
    <row r="199" spans="1:1" ht="14.1" hidden="1" customHeight="1">
      <c r="A199" s="123" t="s">
        <v>67</v>
      </c>
    </row>
    <row r="200" spans="1:1" ht="14.1" hidden="1" customHeight="1">
      <c r="A200" s="123" t="s">
        <v>42</v>
      </c>
    </row>
    <row r="201" spans="1:1" ht="14.1" hidden="1" customHeight="1">
      <c r="A201" s="123" t="s">
        <v>43</v>
      </c>
    </row>
    <row r="202" spans="1:1" ht="14.1" hidden="1" customHeight="1">
      <c r="A202" s="123" t="s">
        <v>44</v>
      </c>
    </row>
    <row r="203" spans="1:1" ht="14.1" hidden="1" customHeight="1">
      <c r="A203" s="123" t="s">
        <v>45</v>
      </c>
    </row>
    <row r="204" spans="1:1" ht="14.1" hidden="1" customHeight="1">
      <c r="A204" s="123" t="s">
        <v>46</v>
      </c>
    </row>
    <row r="205" spans="1:1" ht="14.1" hidden="1" customHeight="1">
      <c r="A205" s="123" t="s">
        <v>47</v>
      </c>
    </row>
    <row r="206" spans="1:1" ht="14.1" hidden="1" customHeight="1">
      <c r="A206" s="123" t="s">
        <v>48</v>
      </c>
    </row>
    <row r="207" spans="1:1" ht="14.1" hidden="1" customHeight="1">
      <c r="A207" s="123" t="s">
        <v>49</v>
      </c>
    </row>
    <row r="208" spans="1:1" ht="14.1" hidden="1" customHeight="1">
      <c r="A208" s="123" t="s">
        <v>50</v>
      </c>
    </row>
    <row r="209" spans="1:1" ht="14.1" hidden="1" customHeight="1">
      <c r="A209" s="123" t="s">
        <v>51</v>
      </c>
    </row>
    <row r="210" spans="1:1" ht="14.1" hidden="1" customHeight="1">
      <c r="A210" s="123" t="s">
        <v>52</v>
      </c>
    </row>
    <row r="211" spans="1:1" ht="14.1" hidden="1" customHeight="1">
      <c r="A211" s="123" t="s">
        <v>68</v>
      </c>
    </row>
    <row r="212" spans="1:1" ht="14.1" hidden="1" customHeight="1">
      <c r="A212" s="123" t="s">
        <v>53</v>
      </c>
    </row>
    <row r="213" spans="1:1" ht="14.1" hidden="1" customHeight="1">
      <c r="A213" s="123" t="s">
        <v>54</v>
      </c>
    </row>
    <row r="214" spans="1:1" ht="14.1" hidden="1" customHeight="1">
      <c r="A214" s="123" t="s">
        <v>55</v>
      </c>
    </row>
    <row r="215" spans="1:1" ht="14.1" hidden="1" customHeight="1">
      <c r="A215" s="123" t="s">
        <v>56</v>
      </c>
    </row>
    <row r="216" spans="1:1" ht="14.1" hidden="1" customHeight="1">
      <c r="A216" s="123" t="s">
        <v>57</v>
      </c>
    </row>
    <row r="217" spans="1:1" ht="14.1" hidden="1" customHeight="1">
      <c r="A217" s="123" t="s">
        <v>58</v>
      </c>
    </row>
    <row r="218" spans="1:1" ht="14.1" hidden="1" customHeight="1">
      <c r="A218" s="123" t="s">
        <v>59</v>
      </c>
    </row>
    <row r="219" spans="1:1" ht="14.1" hidden="1" customHeight="1">
      <c r="A219" s="123" t="s">
        <v>60</v>
      </c>
    </row>
    <row r="220" spans="1:1" ht="14.1" hidden="1" customHeight="1">
      <c r="A220" s="124" t="s">
        <v>61</v>
      </c>
    </row>
    <row r="221" spans="1:1" ht="14.1" hidden="1" customHeight="1">
      <c r="A221" s="124" t="s">
        <v>62</v>
      </c>
    </row>
    <row r="222" spans="1:1" ht="14.1" hidden="1" customHeight="1">
      <c r="A222" s="124" t="s">
        <v>63</v>
      </c>
    </row>
    <row r="223" spans="1:1" ht="14.1" hidden="1" customHeight="1">
      <c r="A223" s="124" t="s">
        <v>64</v>
      </c>
    </row>
    <row r="224" spans="1:1" ht="14.1" hidden="1" customHeight="1">
      <c r="A224" s="124" t="s">
        <v>69</v>
      </c>
    </row>
    <row r="225" spans="1:1" ht="14.1" hidden="1" customHeight="1">
      <c r="A225" s="124" t="s">
        <v>65</v>
      </c>
    </row>
    <row r="226" spans="1:1" ht="14.1" hidden="1" customHeight="1">
      <c r="A226" s="124" t="s">
        <v>66</v>
      </c>
    </row>
    <row r="227" spans="1:1"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315"/>
      <c r="C1" s="316"/>
      <c r="D1" s="316"/>
      <c r="E1" s="316"/>
      <c r="F1" s="316"/>
      <c r="G1" s="316"/>
      <c r="H1" s="317"/>
      <c r="I1" s="314"/>
      <c r="J1" s="314"/>
    </row>
    <row r="2" spans="1:10" ht="24" customHeight="1">
      <c r="A2" s="315" t="s">
        <v>0</v>
      </c>
      <c r="B2" s="315"/>
      <c r="C2" s="315"/>
      <c r="D2" s="315"/>
      <c r="E2" s="315"/>
      <c r="F2" s="315"/>
      <c r="G2" s="315"/>
      <c r="H2" s="317"/>
      <c r="I2" s="314"/>
      <c r="J2" s="314"/>
    </row>
    <row r="3" spans="1:10" ht="23.1" customHeight="1">
      <c r="A3" s="365" t="s">
        <v>114</v>
      </c>
      <c r="B3" s="315"/>
      <c r="C3" s="315"/>
      <c r="D3" s="315"/>
      <c r="E3" s="315"/>
      <c r="F3" s="315"/>
      <c r="G3" s="315"/>
      <c r="H3" s="317"/>
      <c r="I3" s="314"/>
      <c r="J3" s="314"/>
    </row>
    <row r="4" spans="1:10" ht="15" customHeight="1">
      <c r="A4" s="315"/>
      <c r="B4" s="315"/>
      <c r="C4" s="353"/>
      <c r="D4" s="353"/>
      <c r="E4" s="353"/>
      <c r="F4" s="315"/>
      <c r="G4" s="315"/>
      <c r="H4" s="317"/>
      <c r="I4" s="314"/>
      <c r="J4" s="314"/>
    </row>
    <row r="5" spans="1:10" ht="24.75" customHeight="1" thickBot="1">
      <c r="A5" s="315"/>
      <c r="B5" s="363" t="s">
        <v>115</v>
      </c>
      <c r="C5" s="1180" t="s">
        <v>51</v>
      </c>
      <c r="D5" s="1180"/>
      <c r="E5" s="1180"/>
      <c r="F5" s="1180"/>
      <c r="G5" s="1180"/>
      <c r="H5" s="317"/>
      <c r="I5" s="314"/>
      <c r="J5" s="314"/>
    </row>
    <row r="6" spans="1:10" ht="15" customHeight="1">
      <c r="A6" s="315"/>
      <c r="B6" s="315"/>
      <c r="C6" s="353"/>
      <c r="D6" s="353"/>
      <c r="E6" s="353"/>
      <c r="F6" s="315"/>
      <c r="G6" s="315"/>
      <c r="H6" s="317"/>
      <c r="I6" s="314"/>
      <c r="J6" s="314"/>
    </row>
    <row r="7" spans="1:10" ht="14.1" customHeight="1" thickBot="1">
      <c r="A7" s="317"/>
      <c r="B7" s="317"/>
      <c r="C7" s="317"/>
      <c r="D7" s="317"/>
      <c r="E7" s="317"/>
      <c r="F7" s="317"/>
      <c r="G7" s="317"/>
      <c r="H7" s="317"/>
      <c r="I7" s="314"/>
      <c r="J7" s="314"/>
    </row>
    <row r="8" spans="1:10" ht="106.9" customHeight="1" thickBot="1">
      <c r="A8" s="359"/>
      <c r="B8" s="360" t="s">
        <v>7</v>
      </c>
      <c r="C8" s="360" t="s">
        <v>71</v>
      </c>
      <c r="D8" s="360" t="s">
        <v>95</v>
      </c>
      <c r="E8" s="360" t="s">
        <v>98</v>
      </c>
      <c r="F8" s="360" t="s">
        <v>116</v>
      </c>
      <c r="G8" s="361" t="s">
        <v>36</v>
      </c>
      <c r="H8" s="354"/>
      <c r="I8" s="314"/>
      <c r="J8" s="314"/>
    </row>
    <row r="9" spans="1:10" ht="24.6" customHeight="1">
      <c r="A9" s="355" t="s">
        <v>1</v>
      </c>
      <c r="B9" s="356" t="s">
        <v>8</v>
      </c>
      <c r="C9" s="357"/>
      <c r="D9" s="358"/>
      <c r="E9" s="358"/>
      <c r="F9" s="358"/>
      <c r="G9" s="358"/>
      <c r="H9" s="318"/>
      <c r="I9" s="314"/>
      <c r="J9" s="314"/>
    </row>
    <row r="10" spans="1:10" ht="24.6" customHeight="1">
      <c r="A10" s="322">
        <v>1</v>
      </c>
      <c r="B10" s="346" t="s">
        <v>9</v>
      </c>
      <c r="C10" s="323">
        <v>109947.97</v>
      </c>
      <c r="D10" s="323">
        <v>0</v>
      </c>
      <c r="E10" s="323">
        <v>0</v>
      </c>
      <c r="F10" s="323">
        <v>0</v>
      </c>
      <c r="G10" s="1062">
        <f>SUM(C10:F10)</f>
        <v>109947.97</v>
      </c>
      <c r="H10" s="318"/>
      <c r="I10" s="314"/>
      <c r="J10" s="314"/>
    </row>
    <row r="11" spans="1:10" ht="24.6" customHeight="1">
      <c r="A11" s="322">
        <v>2</v>
      </c>
      <c r="B11" s="346" t="s">
        <v>10</v>
      </c>
      <c r="C11" s="324">
        <v>66316.89</v>
      </c>
      <c r="D11" s="324">
        <v>0</v>
      </c>
      <c r="E11" s="324">
        <v>0</v>
      </c>
      <c r="F11" s="324">
        <v>0</v>
      </c>
      <c r="G11" s="1165">
        <f t="shared" ref="G11:G13" si="0">SUM(C11:F11)</f>
        <v>66316.89</v>
      </c>
      <c r="H11" s="318"/>
      <c r="I11" s="314"/>
      <c r="J11" s="314"/>
    </row>
    <row r="12" spans="1:10" ht="24.6" customHeight="1">
      <c r="A12" s="322">
        <v>3</v>
      </c>
      <c r="B12" s="346" t="s">
        <v>11</v>
      </c>
      <c r="C12" s="324">
        <v>0</v>
      </c>
      <c r="D12" s="324">
        <v>0</v>
      </c>
      <c r="E12" s="324">
        <v>0</v>
      </c>
      <c r="F12" s="324">
        <v>0</v>
      </c>
      <c r="G12" s="1165">
        <f t="shared" si="0"/>
        <v>0</v>
      </c>
      <c r="H12" s="318"/>
      <c r="I12" s="314"/>
      <c r="J12" s="314"/>
    </row>
    <row r="13" spans="1:10" ht="24.6" customHeight="1">
      <c r="A13" s="325">
        <v>4</v>
      </c>
      <c r="B13" s="346" t="s">
        <v>12</v>
      </c>
      <c r="C13" s="324">
        <v>0</v>
      </c>
      <c r="D13" s="324">
        <v>0</v>
      </c>
      <c r="E13" s="324">
        <v>0</v>
      </c>
      <c r="F13" s="324">
        <v>0</v>
      </c>
      <c r="G13" s="1165">
        <f t="shared" si="0"/>
        <v>0</v>
      </c>
      <c r="H13" s="318"/>
      <c r="I13" s="314"/>
      <c r="J13" s="314"/>
    </row>
    <row r="14" spans="1:10" ht="24.6" customHeight="1">
      <c r="A14" s="326"/>
      <c r="B14" s="362" t="s">
        <v>13</v>
      </c>
      <c r="C14" s="1066">
        <f>SUM(C10:C13)</f>
        <v>176264.86</v>
      </c>
      <c r="D14" s="1066">
        <f t="shared" ref="D14:F14" si="1">SUM(D10:D13)</f>
        <v>0</v>
      </c>
      <c r="E14" s="1066">
        <f t="shared" si="1"/>
        <v>0</v>
      </c>
      <c r="F14" s="1066">
        <f t="shared" si="1"/>
        <v>0</v>
      </c>
      <c r="G14" s="1166">
        <f>SUM(C14:F14)</f>
        <v>176264.86</v>
      </c>
      <c r="H14" s="318"/>
      <c r="I14" s="1070"/>
      <c r="J14" s="1070"/>
    </row>
    <row r="15" spans="1:10" ht="43.9" customHeight="1">
      <c r="A15" s="319" t="s">
        <v>2</v>
      </c>
      <c r="B15" s="320" t="s">
        <v>14</v>
      </c>
      <c r="C15" s="327"/>
      <c r="D15" s="327"/>
      <c r="E15" s="327"/>
      <c r="F15" s="327"/>
      <c r="G15" s="1165"/>
      <c r="H15" s="318"/>
      <c r="I15" s="1064"/>
      <c r="J15" s="1064"/>
    </row>
    <row r="16" spans="1:10" ht="24.6" customHeight="1">
      <c r="A16" s="328">
        <v>1</v>
      </c>
      <c r="B16" s="347" t="s">
        <v>15</v>
      </c>
      <c r="C16" s="329">
        <v>0</v>
      </c>
      <c r="D16" s="329">
        <v>0</v>
      </c>
      <c r="E16" s="329">
        <v>0</v>
      </c>
      <c r="F16" s="329">
        <v>0</v>
      </c>
      <c r="G16" s="1165">
        <f>SUM(C16:F16)</f>
        <v>0</v>
      </c>
      <c r="H16" s="318"/>
      <c r="I16" s="1064"/>
      <c r="J16" s="1064"/>
    </row>
    <row r="17" spans="1:10" ht="43.9" customHeight="1">
      <c r="A17" s="330"/>
      <c r="B17" s="331" t="s">
        <v>16</v>
      </c>
      <c r="C17" s="1066">
        <f>SUM(C16)</f>
        <v>0</v>
      </c>
      <c r="D17" s="1066">
        <f t="shared" ref="D17:F17" si="2">SUM(D16)</f>
        <v>0</v>
      </c>
      <c r="E17" s="1066">
        <f t="shared" si="2"/>
        <v>0</v>
      </c>
      <c r="F17" s="1066">
        <f t="shared" si="2"/>
        <v>0</v>
      </c>
      <c r="G17" s="1166">
        <f>SUM(C17:F17)</f>
        <v>0</v>
      </c>
      <c r="H17" s="318"/>
      <c r="I17" s="1068"/>
      <c r="J17" s="1070"/>
    </row>
    <row r="18" spans="1:10" ht="43.9" customHeight="1">
      <c r="A18" s="319" t="s">
        <v>3</v>
      </c>
      <c r="B18" s="320" t="s">
        <v>38</v>
      </c>
      <c r="C18" s="327">
        <v>290860.69</v>
      </c>
      <c r="D18" s="327">
        <v>1096.8499999999999</v>
      </c>
      <c r="E18" s="327">
        <v>0</v>
      </c>
      <c r="F18" s="327">
        <v>0</v>
      </c>
      <c r="G18" s="1165">
        <f>SUM(C18:F18)</f>
        <v>291957.53999999998</v>
      </c>
      <c r="H18" s="318"/>
      <c r="I18" s="1064"/>
      <c r="J18" s="1064"/>
    </row>
    <row r="19" spans="1:10" ht="24.6" customHeight="1">
      <c r="A19" s="330"/>
      <c r="B19" s="331" t="s">
        <v>17</v>
      </c>
      <c r="C19" s="1066">
        <f>SUM(C18)</f>
        <v>290860.69</v>
      </c>
      <c r="D19" s="1066">
        <f t="shared" ref="D19:F19" si="3">SUM(D18)</f>
        <v>1096.8499999999999</v>
      </c>
      <c r="E19" s="1066">
        <f t="shared" si="3"/>
        <v>0</v>
      </c>
      <c r="F19" s="1066">
        <f t="shared" si="3"/>
        <v>0</v>
      </c>
      <c r="G19" s="1166">
        <f>SUM(C19:F19)</f>
        <v>291957.53999999998</v>
      </c>
      <c r="H19" s="318"/>
      <c r="I19" s="1068"/>
      <c r="J19" s="1070"/>
    </row>
    <row r="20" spans="1:10" ht="24.6" customHeight="1">
      <c r="A20" s="319" t="s">
        <v>4</v>
      </c>
      <c r="B20" s="320" t="s">
        <v>18</v>
      </c>
      <c r="C20" s="327"/>
      <c r="D20" s="327"/>
      <c r="E20" s="327"/>
      <c r="F20" s="327"/>
      <c r="G20" s="1165"/>
      <c r="H20" s="318"/>
      <c r="I20" s="1064"/>
      <c r="J20" s="1064"/>
    </row>
    <row r="21" spans="1:10" ht="24.6" customHeight="1">
      <c r="A21" s="322">
        <v>1</v>
      </c>
      <c r="B21" s="346" t="s">
        <v>19</v>
      </c>
      <c r="C21" s="324">
        <v>38.56</v>
      </c>
      <c r="D21" s="324">
        <v>2980.7</v>
      </c>
      <c r="E21" s="324">
        <v>0</v>
      </c>
      <c r="F21" s="324">
        <v>0</v>
      </c>
      <c r="G21" s="1165">
        <f t="shared" ref="G21:G27" si="4">SUM(C21:F21)</f>
        <v>3019.2599999999998</v>
      </c>
      <c r="H21" s="318"/>
      <c r="I21" s="1064"/>
      <c r="J21" s="1064"/>
    </row>
    <row r="22" spans="1:10" ht="24.6" customHeight="1">
      <c r="A22" s="322">
        <v>2</v>
      </c>
      <c r="B22" s="347" t="s">
        <v>40</v>
      </c>
      <c r="C22" s="324">
        <v>0</v>
      </c>
      <c r="D22" s="324">
        <v>0</v>
      </c>
      <c r="E22" s="324">
        <v>0</v>
      </c>
      <c r="F22" s="324">
        <v>0</v>
      </c>
      <c r="G22" s="1165">
        <f t="shared" si="4"/>
        <v>0</v>
      </c>
      <c r="H22" s="318"/>
      <c r="I22" s="1064"/>
      <c r="J22" s="1064"/>
    </row>
    <row r="23" spans="1:10" ht="24.6" customHeight="1">
      <c r="A23" s="322">
        <v>3</v>
      </c>
      <c r="B23" s="346" t="s">
        <v>20</v>
      </c>
      <c r="C23" s="324">
        <v>0</v>
      </c>
      <c r="D23" s="324">
        <v>0</v>
      </c>
      <c r="E23" s="324">
        <v>0</v>
      </c>
      <c r="F23" s="324">
        <v>0</v>
      </c>
      <c r="G23" s="1165">
        <f t="shared" si="4"/>
        <v>0</v>
      </c>
      <c r="H23" s="318"/>
      <c r="I23" s="1064"/>
      <c r="J23" s="1064"/>
    </row>
    <row r="24" spans="1:10" ht="24.6" customHeight="1">
      <c r="A24" s="322">
        <v>4</v>
      </c>
      <c r="B24" s="346" t="s">
        <v>21</v>
      </c>
      <c r="C24" s="324">
        <v>0</v>
      </c>
      <c r="D24" s="324">
        <v>0</v>
      </c>
      <c r="E24" s="324">
        <v>0</v>
      </c>
      <c r="F24" s="324">
        <v>0</v>
      </c>
      <c r="G24" s="1165">
        <f t="shared" si="4"/>
        <v>0</v>
      </c>
      <c r="H24" s="318"/>
      <c r="I24" s="1064"/>
      <c r="J24" s="1064"/>
    </row>
    <row r="25" spans="1:10" ht="24.6" customHeight="1">
      <c r="A25" s="322">
        <v>5</v>
      </c>
      <c r="B25" s="346" t="s">
        <v>22</v>
      </c>
      <c r="C25" s="324">
        <v>0</v>
      </c>
      <c r="D25" s="324">
        <v>0</v>
      </c>
      <c r="E25" s="324">
        <v>0</v>
      </c>
      <c r="F25" s="324">
        <v>0</v>
      </c>
      <c r="G25" s="1165">
        <f t="shared" si="4"/>
        <v>0</v>
      </c>
      <c r="H25" s="318"/>
      <c r="I25" s="1064"/>
      <c r="J25" s="1064"/>
    </row>
    <row r="26" spans="1:10" ht="24.6" customHeight="1">
      <c r="A26" s="322">
        <v>6</v>
      </c>
      <c r="B26" s="346" t="s">
        <v>23</v>
      </c>
      <c r="C26" s="324">
        <v>1518.44</v>
      </c>
      <c r="D26" s="324">
        <v>0</v>
      </c>
      <c r="E26" s="324">
        <v>0</v>
      </c>
      <c r="F26" s="324">
        <v>0</v>
      </c>
      <c r="G26" s="1165">
        <f t="shared" si="4"/>
        <v>1518.44</v>
      </c>
      <c r="H26" s="318"/>
      <c r="I26" s="1064"/>
      <c r="J26" s="1064"/>
    </row>
    <row r="27" spans="1:10" ht="24.6" customHeight="1">
      <c r="A27" s="322">
        <v>7</v>
      </c>
      <c r="B27" s="346" t="s">
        <v>24</v>
      </c>
      <c r="C27" s="327">
        <v>0</v>
      </c>
      <c r="D27" s="327">
        <v>0</v>
      </c>
      <c r="E27" s="327">
        <v>0</v>
      </c>
      <c r="F27" s="327">
        <v>0</v>
      </c>
      <c r="G27" s="1165">
        <f t="shared" si="4"/>
        <v>0</v>
      </c>
      <c r="H27" s="318"/>
      <c r="I27" s="1064"/>
      <c r="J27" s="1064"/>
    </row>
    <row r="28" spans="1:10" ht="24.6" customHeight="1">
      <c r="A28" s="332"/>
      <c r="B28" s="331" t="s">
        <v>25</v>
      </c>
      <c r="C28" s="1067">
        <f>SUM(C21:C27)</f>
        <v>1557</v>
      </c>
      <c r="D28" s="1067">
        <f t="shared" ref="D28:F28" si="5">SUM(D21:D27)</f>
        <v>2980.7</v>
      </c>
      <c r="E28" s="1067">
        <f t="shared" si="5"/>
        <v>0</v>
      </c>
      <c r="F28" s="1067">
        <f t="shared" si="5"/>
        <v>0</v>
      </c>
      <c r="G28" s="1166">
        <f>SUM(C28:F28)</f>
        <v>4537.7</v>
      </c>
      <c r="H28" s="333"/>
      <c r="I28" s="1064"/>
      <c r="J28" s="1064"/>
    </row>
    <row r="29" spans="1:10" ht="24.6" customHeight="1">
      <c r="A29" s="319" t="s">
        <v>5</v>
      </c>
      <c r="B29" s="345" t="s">
        <v>26</v>
      </c>
      <c r="C29" s="321"/>
      <c r="D29" s="321"/>
      <c r="E29" s="321"/>
      <c r="F29" s="321"/>
      <c r="G29" s="1167"/>
      <c r="H29" s="318"/>
      <c r="I29" s="1064"/>
      <c r="J29" s="1064"/>
    </row>
    <row r="30" spans="1:10" ht="24.6" customHeight="1">
      <c r="A30" s="322">
        <v>1</v>
      </c>
      <c r="B30" s="346" t="s">
        <v>27</v>
      </c>
      <c r="C30" s="324">
        <v>0</v>
      </c>
      <c r="D30" s="324">
        <v>0</v>
      </c>
      <c r="E30" s="324">
        <v>0</v>
      </c>
      <c r="F30" s="324">
        <v>0</v>
      </c>
      <c r="G30" s="1165">
        <f t="shared" ref="G30:G37" si="6">SUM(C30:F30)</f>
        <v>0</v>
      </c>
      <c r="H30" s="318"/>
      <c r="I30" s="1064"/>
      <c r="J30" s="1064"/>
    </row>
    <row r="31" spans="1:10" ht="24.6" customHeight="1">
      <c r="A31" s="322">
        <v>2</v>
      </c>
      <c r="B31" s="348" t="s">
        <v>28</v>
      </c>
      <c r="C31" s="324">
        <v>0</v>
      </c>
      <c r="D31" s="324">
        <v>0</v>
      </c>
      <c r="E31" s="324">
        <v>0</v>
      </c>
      <c r="F31" s="324">
        <v>0</v>
      </c>
      <c r="G31" s="1165">
        <f t="shared" si="6"/>
        <v>0</v>
      </c>
      <c r="H31" s="318"/>
      <c r="I31" s="1064"/>
      <c r="J31" s="1064"/>
    </row>
    <row r="32" spans="1:10" ht="24.6" customHeight="1">
      <c r="A32" s="322">
        <v>3</v>
      </c>
      <c r="B32" s="348" t="s">
        <v>29</v>
      </c>
      <c r="C32" s="324">
        <v>0</v>
      </c>
      <c r="D32" s="324">
        <v>0</v>
      </c>
      <c r="E32" s="324">
        <v>41755.06</v>
      </c>
      <c r="F32" s="324">
        <v>0</v>
      </c>
      <c r="G32" s="1165">
        <f t="shared" si="6"/>
        <v>41755.06</v>
      </c>
      <c r="H32" s="318"/>
      <c r="I32" s="1064"/>
      <c r="J32" s="1064"/>
    </row>
    <row r="33" spans="1:10" ht="24.6" customHeight="1">
      <c r="A33" s="322">
        <v>4</v>
      </c>
      <c r="B33" s="348" t="s">
        <v>30</v>
      </c>
      <c r="C33" s="324">
        <v>0</v>
      </c>
      <c r="D33" s="324">
        <v>22080</v>
      </c>
      <c r="E33" s="324">
        <v>0</v>
      </c>
      <c r="F33" s="324">
        <v>0</v>
      </c>
      <c r="G33" s="1165">
        <f t="shared" si="6"/>
        <v>22080</v>
      </c>
      <c r="H33" s="318"/>
      <c r="I33" s="1064"/>
      <c r="J33" s="1064"/>
    </row>
    <row r="34" spans="1:10" ht="24.6" customHeight="1">
      <c r="A34" s="322">
        <v>5</v>
      </c>
      <c r="B34" s="349" t="s">
        <v>31</v>
      </c>
      <c r="C34" s="324">
        <v>0</v>
      </c>
      <c r="D34" s="324">
        <v>0</v>
      </c>
      <c r="E34" s="324">
        <v>0</v>
      </c>
      <c r="F34" s="324">
        <v>0</v>
      </c>
      <c r="G34" s="1165">
        <f t="shared" si="6"/>
        <v>0</v>
      </c>
      <c r="H34" s="334"/>
      <c r="I34" s="1064"/>
      <c r="J34" s="1064"/>
    </row>
    <row r="35" spans="1:10" ht="24.6" customHeight="1">
      <c r="A35" s="322">
        <v>6</v>
      </c>
      <c r="B35" s="350" t="s">
        <v>32</v>
      </c>
      <c r="C35" s="324">
        <v>0</v>
      </c>
      <c r="D35" s="324">
        <v>0</v>
      </c>
      <c r="E35" s="324">
        <v>0</v>
      </c>
      <c r="F35" s="324">
        <v>0</v>
      </c>
      <c r="G35" s="1165">
        <f t="shared" si="6"/>
        <v>0</v>
      </c>
      <c r="H35" s="334"/>
      <c r="I35" s="1064"/>
      <c r="J35" s="1064"/>
    </row>
    <row r="36" spans="1:10" ht="24.6" customHeight="1">
      <c r="A36" s="322">
        <v>7</v>
      </c>
      <c r="B36" s="350" t="s">
        <v>33</v>
      </c>
      <c r="C36" s="324">
        <v>0</v>
      </c>
      <c r="D36" s="324">
        <v>0</v>
      </c>
      <c r="E36" s="324">
        <v>0</v>
      </c>
      <c r="F36" s="324">
        <v>0</v>
      </c>
      <c r="G36" s="1165">
        <f t="shared" si="6"/>
        <v>0</v>
      </c>
      <c r="H36" s="334"/>
      <c r="I36" s="1064"/>
      <c r="J36" s="1064"/>
    </row>
    <row r="37" spans="1:10" ht="24.6" customHeight="1">
      <c r="A37" s="322">
        <v>8</v>
      </c>
      <c r="B37" s="350" t="s">
        <v>34</v>
      </c>
      <c r="C37" s="324">
        <v>0</v>
      </c>
      <c r="D37" s="324">
        <v>0</v>
      </c>
      <c r="E37" s="324">
        <v>0</v>
      </c>
      <c r="F37" s="324">
        <v>0</v>
      </c>
      <c r="G37" s="1165">
        <f t="shared" si="6"/>
        <v>0</v>
      </c>
      <c r="H37" s="334"/>
      <c r="I37" s="1064"/>
      <c r="J37" s="1064"/>
    </row>
    <row r="38" spans="1:10" ht="24.6" customHeight="1">
      <c r="A38" s="335"/>
      <c r="B38" s="331" t="s">
        <v>37</v>
      </c>
      <c r="C38" s="1067">
        <f>SUM(C30:C37)</f>
        <v>0</v>
      </c>
      <c r="D38" s="1067">
        <f t="shared" ref="D38:F38" si="7">SUM(D30:D37)</f>
        <v>22080</v>
      </c>
      <c r="E38" s="1067">
        <f t="shared" si="7"/>
        <v>41755.06</v>
      </c>
      <c r="F38" s="1067">
        <f t="shared" si="7"/>
        <v>0</v>
      </c>
      <c r="G38" s="1166">
        <f>SUM(C38:F38)</f>
        <v>63835.06</v>
      </c>
      <c r="H38" s="334"/>
      <c r="I38" s="1068"/>
      <c r="J38" s="1070"/>
    </row>
    <row r="39" spans="1:10" ht="24.6" customHeight="1" thickBot="1">
      <c r="A39" s="336"/>
      <c r="B39" s="337"/>
      <c r="C39" s="338"/>
      <c r="D39" s="338"/>
      <c r="E39" s="338"/>
      <c r="F39" s="338"/>
      <c r="G39" s="1033"/>
      <c r="H39" s="334"/>
      <c r="I39" s="1064"/>
      <c r="J39" s="1064"/>
    </row>
    <row r="40" spans="1:10" ht="24.6" customHeight="1" thickBot="1">
      <c r="A40" s="339"/>
      <c r="B40" s="134" t="s">
        <v>35</v>
      </c>
      <c r="C40" s="1069">
        <f>SUM(C14+C17+C19+C28+C38)</f>
        <v>468682.55</v>
      </c>
      <c r="D40" s="1069">
        <f t="shared" ref="D40:G40" si="8">SUM(D14+D17+D19+D28+D38)</f>
        <v>26157.55</v>
      </c>
      <c r="E40" s="1069">
        <f t="shared" si="8"/>
        <v>41755.06</v>
      </c>
      <c r="F40" s="1069">
        <f t="shared" si="8"/>
        <v>0</v>
      </c>
      <c r="G40" s="1069">
        <f t="shared" si="8"/>
        <v>536595.15999999992</v>
      </c>
      <c r="H40" s="334"/>
      <c r="I40" s="1070"/>
      <c r="J40" s="1070"/>
    </row>
    <row r="41" spans="1:10" ht="14.1" customHeight="1">
      <c r="A41" s="340"/>
      <c r="B41" s="341"/>
      <c r="C41" s="342"/>
      <c r="D41" s="342"/>
      <c r="E41" s="342"/>
      <c r="F41" s="342"/>
      <c r="G41" s="342"/>
      <c r="H41" s="314"/>
      <c r="I41" s="314"/>
      <c r="J41" s="314"/>
    </row>
    <row r="42" spans="1:10" ht="14.1" customHeight="1">
      <c r="A42" s="343" t="s">
        <v>6</v>
      </c>
      <c r="B42" s="317"/>
      <c r="C42" s="317"/>
      <c r="D42" s="317"/>
      <c r="E42" s="317"/>
      <c r="F42" s="317"/>
      <c r="G42" s="344"/>
      <c r="H42" s="314"/>
      <c r="I42" s="314"/>
      <c r="J42" s="314"/>
    </row>
    <row r="43" spans="1:10" ht="14.1" customHeight="1">
      <c r="A43" s="343" t="s">
        <v>169</v>
      </c>
      <c r="B43" s="317"/>
      <c r="C43" s="317"/>
      <c r="D43" s="317"/>
      <c r="E43" s="344"/>
      <c r="F43" s="317"/>
      <c r="G43" s="317"/>
      <c r="H43" s="314"/>
      <c r="I43" s="314"/>
      <c r="J43" s="314"/>
    </row>
    <row r="44" spans="1:10" ht="14.1" customHeight="1">
      <c r="A44" s="261"/>
      <c r="B44" s="261"/>
      <c r="C44" s="261"/>
      <c r="D44" s="261"/>
      <c r="E44" s="261"/>
      <c r="F44" s="261"/>
      <c r="G44" s="261"/>
      <c r="H44" s="261"/>
      <c r="I44" s="261"/>
      <c r="J44" s="261"/>
    </row>
    <row r="45" spans="1:10" ht="25.9" customHeight="1">
      <c r="A45" s="366" t="s">
        <v>117</v>
      </c>
      <c r="B45" s="313"/>
      <c r="C45" s="313"/>
      <c r="D45" s="313"/>
      <c r="E45" s="313"/>
      <c r="F45" s="313"/>
      <c r="G45" s="313"/>
      <c r="H45" s="313"/>
      <c r="I45" s="313"/>
      <c r="J45" s="313"/>
    </row>
    <row r="46" spans="1:10" ht="14.1" customHeight="1">
      <c r="A46" s="261"/>
      <c r="B46" s="261"/>
      <c r="C46" s="261"/>
      <c r="D46" s="261"/>
      <c r="E46" s="261"/>
      <c r="F46" s="261"/>
      <c r="G46" s="261"/>
      <c r="H46" s="261"/>
      <c r="I46" s="261"/>
      <c r="J46" s="261"/>
    </row>
    <row r="47" spans="1:10" ht="14.1" customHeight="1">
      <c r="A47" s="261"/>
      <c r="B47" s="261"/>
      <c r="C47" s="261"/>
      <c r="D47" s="261"/>
      <c r="E47" s="261"/>
      <c r="F47" s="261"/>
      <c r="G47" s="261"/>
      <c r="H47" s="261"/>
      <c r="I47" s="261"/>
      <c r="J47" s="261"/>
    </row>
    <row r="48" spans="1:10" ht="14.1" customHeight="1">
      <c r="A48" s="261"/>
      <c r="B48" s="261"/>
      <c r="C48" s="261"/>
      <c r="D48" s="261"/>
      <c r="E48" s="261"/>
      <c r="F48" s="261"/>
      <c r="G48" s="261"/>
      <c r="H48" s="261"/>
      <c r="I48" s="261"/>
      <c r="J48" s="261"/>
    </row>
    <row r="49" spans="1:10" ht="15.6" hidden="1" customHeight="1">
      <c r="A49" s="261"/>
      <c r="B49" s="261"/>
      <c r="C49" s="261"/>
      <c r="D49" s="261"/>
      <c r="E49" s="261"/>
      <c r="F49" s="261"/>
      <c r="G49" s="261"/>
      <c r="H49" s="261"/>
      <c r="I49" s="261"/>
      <c r="J49" s="261"/>
    </row>
    <row r="50" spans="1:10" ht="14.1" hidden="1" customHeight="1">
      <c r="A50" s="364" t="s">
        <v>118</v>
      </c>
      <c r="B50" s="261"/>
      <c r="C50" s="261"/>
      <c r="D50" s="261"/>
      <c r="E50" s="261"/>
      <c r="F50" s="261"/>
      <c r="G50" s="261"/>
      <c r="H50" s="261"/>
      <c r="I50" s="261"/>
      <c r="J50" s="261"/>
    </row>
    <row r="51" spans="1:10" ht="14.1" hidden="1" customHeight="1">
      <c r="A51" s="351" t="s">
        <v>67</v>
      </c>
      <c r="B51" s="261"/>
      <c r="C51" s="261"/>
      <c r="D51" s="261"/>
      <c r="E51" s="261"/>
      <c r="F51" s="261"/>
      <c r="G51" s="261"/>
      <c r="H51" s="261"/>
      <c r="I51" s="261"/>
      <c r="J51" s="261"/>
    </row>
    <row r="52" spans="1:10" ht="14.1" hidden="1" customHeight="1">
      <c r="A52" s="351" t="s">
        <v>42</v>
      </c>
      <c r="B52" s="261"/>
      <c r="C52" s="261"/>
      <c r="D52" s="261"/>
      <c r="E52" s="261"/>
      <c r="F52" s="261"/>
      <c r="G52" s="261"/>
      <c r="H52" s="261"/>
      <c r="I52" s="261"/>
      <c r="J52" s="261"/>
    </row>
    <row r="53" spans="1:10" ht="14.1" hidden="1" customHeight="1">
      <c r="A53" s="351" t="s">
        <v>43</v>
      </c>
      <c r="B53" s="261"/>
      <c r="C53" s="261"/>
      <c r="D53" s="261"/>
      <c r="E53" s="261"/>
      <c r="F53" s="261"/>
      <c r="G53" s="261"/>
      <c r="H53" s="261"/>
      <c r="I53" s="261"/>
      <c r="J53" s="261"/>
    </row>
    <row r="54" spans="1:10" ht="14.1" hidden="1" customHeight="1">
      <c r="A54" s="351" t="s">
        <v>44</v>
      </c>
      <c r="B54" s="261"/>
      <c r="C54" s="261"/>
      <c r="D54" s="261"/>
      <c r="E54" s="261"/>
      <c r="F54" s="261"/>
      <c r="G54" s="261"/>
      <c r="H54" s="261"/>
      <c r="I54" s="261"/>
      <c r="J54" s="261"/>
    </row>
    <row r="55" spans="1:10" ht="14.1" hidden="1" customHeight="1">
      <c r="A55" s="351" t="s">
        <v>45</v>
      </c>
      <c r="B55" s="261"/>
      <c r="C55" s="261"/>
      <c r="D55" s="261"/>
      <c r="E55" s="261"/>
      <c r="F55" s="261"/>
      <c r="G55" s="261"/>
      <c r="H55" s="261"/>
      <c r="I55" s="261"/>
      <c r="J55" s="261"/>
    </row>
    <row r="56" spans="1:10" ht="14.1" hidden="1" customHeight="1">
      <c r="A56" s="351" t="s">
        <v>119</v>
      </c>
      <c r="B56" s="261"/>
      <c r="C56" s="261"/>
      <c r="D56" s="261"/>
      <c r="E56" s="261"/>
      <c r="F56" s="261"/>
      <c r="G56" s="261"/>
      <c r="H56" s="261"/>
      <c r="I56" s="261"/>
      <c r="J56" s="261"/>
    </row>
    <row r="57" spans="1:10" ht="14.1" hidden="1" customHeight="1">
      <c r="A57" s="351" t="s">
        <v>47</v>
      </c>
      <c r="B57" s="261"/>
      <c r="C57" s="261"/>
      <c r="D57" s="261"/>
      <c r="E57" s="261"/>
      <c r="F57" s="261"/>
      <c r="G57" s="261"/>
      <c r="H57" s="261"/>
      <c r="I57" s="261"/>
      <c r="J57" s="261"/>
    </row>
    <row r="58" spans="1:10" ht="14.1" hidden="1" customHeight="1">
      <c r="A58" s="351" t="s">
        <v>48</v>
      </c>
      <c r="B58" s="261"/>
      <c r="C58" s="261"/>
      <c r="D58" s="261"/>
      <c r="E58" s="261"/>
      <c r="F58" s="261"/>
      <c r="G58" s="261"/>
      <c r="H58" s="261"/>
      <c r="I58" s="261"/>
      <c r="J58" s="261"/>
    </row>
    <row r="59" spans="1:10" ht="14.1" hidden="1" customHeight="1">
      <c r="A59" s="351" t="s">
        <v>49</v>
      </c>
      <c r="B59" s="261"/>
      <c r="C59" s="261"/>
      <c r="D59" s="261"/>
      <c r="E59" s="261"/>
      <c r="F59" s="261"/>
      <c r="G59" s="261"/>
      <c r="H59" s="261"/>
      <c r="I59" s="261"/>
      <c r="J59" s="261"/>
    </row>
    <row r="60" spans="1:10" ht="14.1" hidden="1" customHeight="1">
      <c r="A60" s="351" t="s">
        <v>50</v>
      </c>
      <c r="B60" s="261"/>
      <c r="C60" s="261"/>
      <c r="D60" s="261"/>
      <c r="E60" s="261"/>
      <c r="F60" s="261"/>
      <c r="G60" s="261"/>
      <c r="H60" s="261"/>
      <c r="I60" s="261"/>
      <c r="J60" s="261"/>
    </row>
    <row r="61" spans="1:10" ht="14.1" hidden="1" customHeight="1">
      <c r="A61" s="351" t="s">
        <v>51</v>
      </c>
      <c r="B61" s="261"/>
      <c r="C61" s="261"/>
      <c r="D61" s="261"/>
      <c r="E61" s="261"/>
      <c r="F61" s="261"/>
      <c r="G61" s="261"/>
      <c r="H61" s="261"/>
      <c r="I61" s="261"/>
      <c r="J61" s="261"/>
    </row>
    <row r="62" spans="1:10" ht="14.1" hidden="1" customHeight="1">
      <c r="A62" s="351" t="s">
        <v>52</v>
      </c>
      <c r="B62" s="261"/>
      <c r="C62" s="261"/>
      <c r="D62" s="261"/>
      <c r="E62" s="261"/>
      <c r="F62" s="261"/>
      <c r="G62" s="261"/>
      <c r="H62" s="261"/>
      <c r="I62" s="261"/>
      <c r="J62" s="261"/>
    </row>
    <row r="63" spans="1:10" ht="14.1" hidden="1" customHeight="1">
      <c r="A63" s="351" t="s">
        <v>68</v>
      </c>
      <c r="B63" s="261"/>
      <c r="C63" s="261"/>
      <c r="D63" s="261"/>
      <c r="E63" s="261"/>
      <c r="F63" s="261"/>
      <c r="G63" s="261"/>
      <c r="H63" s="261"/>
      <c r="I63" s="261"/>
      <c r="J63" s="261"/>
    </row>
    <row r="64" spans="1:10" ht="14.1" hidden="1" customHeight="1">
      <c r="A64" s="351" t="s">
        <v>53</v>
      </c>
      <c r="B64" s="261"/>
      <c r="C64" s="261"/>
      <c r="D64" s="261"/>
      <c r="E64" s="261"/>
      <c r="F64" s="261"/>
      <c r="G64" s="261"/>
      <c r="H64" s="261"/>
      <c r="I64" s="261"/>
      <c r="J64" s="261"/>
    </row>
    <row r="65" spans="1:10" ht="14.1" hidden="1" customHeight="1">
      <c r="A65" s="351" t="s">
        <v>54</v>
      </c>
      <c r="B65" s="261"/>
      <c r="C65" s="261"/>
      <c r="D65" s="261"/>
      <c r="E65" s="261"/>
      <c r="F65" s="261"/>
      <c r="G65" s="261"/>
      <c r="H65" s="261"/>
      <c r="I65" s="261"/>
      <c r="J65" s="261"/>
    </row>
    <row r="66" spans="1:10" ht="14.1" hidden="1" customHeight="1">
      <c r="A66" s="351" t="s">
        <v>55</v>
      </c>
      <c r="B66" s="261"/>
      <c r="C66" s="261"/>
      <c r="D66" s="261"/>
      <c r="E66" s="261"/>
      <c r="F66" s="261"/>
      <c r="G66" s="261"/>
      <c r="H66" s="261"/>
      <c r="I66" s="261"/>
      <c r="J66" s="261"/>
    </row>
    <row r="67" spans="1:10" ht="14.1" hidden="1" customHeight="1">
      <c r="A67" s="351" t="s">
        <v>56</v>
      </c>
      <c r="B67" s="261"/>
      <c r="C67" s="261"/>
      <c r="D67" s="261"/>
      <c r="E67" s="261"/>
      <c r="F67" s="261"/>
      <c r="G67" s="261"/>
      <c r="H67" s="261"/>
      <c r="I67" s="261"/>
      <c r="J67" s="261"/>
    </row>
    <row r="68" spans="1:10" ht="14.1" hidden="1" customHeight="1">
      <c r="A68" s="351" t="s">
        <v>57</v>
      </c>
      <c r="B68" s="261"/>
      <c r="C68" s="261"/>
      <c r="D68" s="261"/>
      <c r="E68" s="261"/>
      <c r="F68" s="261"/>
      <c r="G68" s="261"/>
      <c r="H68" s="261"/>
      <c r="I68" s="261"/>
      <c r="J68" s="261"/>
    </row>
    <row r="69" spans="1:10" ht="14.1" hidden="1" customHeight="1">
      <c r="A69" s="351" t="s">
        <v>120</v>
      </c>
      <c r="B69" s="261"/>
      <c r="C69" s="261"/>
      <c r="D69" s="261"/>
      <c r="E69" s="261"/>
      <c r="F69" s="261"/>
      <c r="G69" s="261"/>
      <c r="H69" s="261"/>
      <c r="I69" s="261"/>
      <c r="J69" s="261"/>
    </row>
    <row r="70" spans="1:10" ht="14.1" hidden="1" customHeight="1">
      <c r="A70" s="351" t="s">
        <v>59</v>
      </c>
      <c r="B70" s="261"/>
      <c r="C70" s="261"/>
      <c r="D70" s="261"/>
      <c r="E70" s="261"/>
      <c r="F70" s="261"/>
      <c r="G70" s="261"/>
      <c r="H70" s="261"/>
      <c r="I70" s="261"/>
      <c r="J70" s="261"/>
    </row>
    <row r="71" spans="1:10" ht="14.1" hidden="1" customHeight="1">
      <c r="A71" s="351" t="s">
        <v>60</v>
      </c>
      <c r="B71" s="261"/>
      <c r="C71" s="261"/>
      <c r="D71" s="261"/>
      <c r="E71" s="261"/>
      <c r="F71" s="261"/>
      <c r="G71" s="261"/>
      <c r="H71" s="261"/>
      <c r="I71" s="261"/>
      <c r="J71" s="261"/>
    </row>
    <row r="72" spans="1:10" ht="14.1" hidden="1" customHeight="1">
      <c r="A72" s="352" t="s">
        <v>61</v>
      </c>
      <c r="B72" s="261"/>
      <c r="C72" s="261"/>
      <c r="D72" s="261"/>
      <c r="E72" s="261"/>
      <c r="F72" s="261"/>
      <c r="G72" s="261"/>
      <c r="H72" s="261"/>
      <c r="I72" s="261"/>
      <c r="J72" s="261"/>
    </row>
    <row r="73" spans="1:10" ht="14.1" hidden="1" customHeight="1">
      <c r="A73" s="352" t="s">
        <v>62</v>
      </c>
      <c r="B73" s="261"/>
      <c r="C73" s="261"/>
      <c r="D73" s="261"/>
      <c r="E73" s="261"/>
      <c r="F73" s="261"/>
      <c r="G73" s="261"/>
      <c r="H73" s="261"/>
      <c r="I73" s="261"/>
      <c r="J73" s="261"/>
    </row>
    <row r="74" spans="1:10" ht="14.1" hidden="1" customHeight="1">
      <c r="A74" s="352" t="s">
        <v>63</v>
      </c>
      <c r="B74" s="261"/>
      <c r="C74" s="261"/>
      <c r="D74" s="261"/>
      <c r="E74" s="261"/>
      <c r="F74" s="261"/>
      <c r="G74" s="261"/>
      <c r="H74" s="261"/>
      <c r="I74" s="261"/>
      <c r="J74" s="261"/>
    </row>
    <row r="75" spans="1:10" ht="14.1" hidden="1" customHeight="1">
      <c r="A75" s="352" t="s">
        <v>64</v>
      </c>
      <c r="B75" s="261"/>
      <c r="C75" s="261"/>
      <c r="D75" s="261"/>
      <c r="E75" s="261"/>
      <c r="F75" s="261"/>
      <c r="G75" s="261"/>
      <c r="H75" s="261"/>
      <c r="I75" s="261"/>
      <c r="J75" s="261"/>
    </row>
    <row r="76" spans="1:10" ht="14.1" hidden="1" customHeight="1">
      <c r="A76" s="352" t="s">
        <v>69</v>
      </c>
      <c r="B76" s="261"/>
      <c r="C76" s="261"/>
      <c r="D76" s="261"/>
      <c r="E76" s="261"/>
      <c r="F76" s="261"/>
      <c r="G76" s="261"/>
      <c r="H76" s="261"/>
      <c r="I76" s="261"/>
      <c r="J76" s="261"/>
    </row>
    <row r="77" spans="1:10" ht="14.1" hidden="1" customHeight="1">
      <c r="A77" s="352" t="s">
        <v>65</v>
      </c>
      <c r="B77" s="261"/>
      <c r="C77" s="261"/>
      <c r="D77" s="261"/>
      <c r="E77" s="261"/>
      <c r="F77" s="261"/>
      <c r="G77" s="261"/>
      <c r="H77" s="261"/>
      <c r="I77" s="261"/>
      <c r="J77" s="261"/>
    </row>
    <row r="78" spans="1:10" ht="14.1" hidden="1" customHeight="1">
      <c r="A78" s="352" t="s">
        <v>66</v>
      </c>
      <c r="B78" s="261"/>
      <c r="C78" s="261"/>
      <c r="D78" s="261"/>
      <c r="E78" s="261"/>
      <c r="F78" s="261"/>
      <c r="G78" s="261"/>
      <c r="H78" s="261"/>
      <c r="I78" s="261"/>
      <c r="J78" s="261"/>
    </row>
    <row r="79" spans="1:10" ht="14.1" customHeight="1">
      <c r="A79" s="313"/>
      <c r="B79" s="261"/>
      <c r="C79" s="261"/>
      <c r="D79" s="261"/>
      <c r="E79" s="261"/>
      <c r="F79" s="261"/>
      <c r="G79" s="261"/>
      <c r="H79" s="261"/>
      <c r="I79" s="261"/>
      <c r="J79" s="261"/>
    </row>
    <row r="196" spans="1:1" ht="14.1" customHeight="1">
      <c r="A196" s="5"/>
    </row>
    <row r="197" spans="1:1" ht="14.1" customHeight="1">
      <c r="A197" s="6"/>
    </row>
    <row r="198" spans="1:1" ht="14.1" hidden="1" customHeight="1">
      <c r="A198" s="126" t="s">
        <v>41</v>
      </c>
    </row>
    <row r="199" spans="1:1" ht="14.1" hidden="1" customHeight="1">
      <c r="A199" s="127" t="s">
        <v>67</v>
      </c>
    </row>
    <row r="200" spans="1:1" ht="14.1" hidden="1" customHeight="1">
      <c r="A200" s="127" t="s">
        <v>42</v>
      </c>
    </row>
    <row r="201" spans="1:1" ht="14.1" hidden="1" customHeight="1">
      <c r="A201" s="127" t="s">
        <v>43</v>
      </c>
    </row>
    <row r="202" spans="1:1" ht="14.1" hidden="1" customHeight="1">
      <c r="A202" s="127" t="s">
        <v>44</v>
      </c>
    </row>
    <row r="203" spans="1:1" ht="14.1" hidden="1" customHeight="1">
      <c r="A203" s="127" t="s">
        <v>45</v>
      </c>
    </row>
    <row r="204" spans="1:1" ht="14.1" hidden="1" customHeight="1">
      <c r="A204" s="127" t="s">
        <v>46</v>
      </c>
    </row>
    <row r="205" spans="1:1" ht="14.1" hidden="1" customHeight="1">
      <c r="A205" s="127" t="s">
        <v>47</v>
      </c>
    </row>
    <row r="206" spans="1:1" ht="14.1" hidden="1" customHeight="1">
      <c r="A206" s="127" t="s">
        <v>48</v>
      </c>
    </row>
    <row r="207" spans="1:1" ht="14.1" hidden="1" customHeight="1">
      <c r="A207" s="127" t="s">
        <v>49</v>
      </c>
    </row>
    <row r="208" spans="1:1" ht="14.1" hidden="1" customHeight="1">
      <c r="A208" s="127" t="s">
        <v>50</v>
      </c>
    </row>
    <row r="209" spans="1:1" ht="14.1" hidden="1" customHeight="1">
      <c r="A209" s="127" t="s">
        <v>51</v>
      </c>
    </row>
    <row r="210" spans="1:1" ht="14.1" hidden="1" customHeight="1">
      <c r="A210" s="127" t="s">
        <v>52</v>
      </c>
    </row>
    <row r="211" spans="1:1" ht="14.1" hidden="1" customHeight="1">
      <c r="A211" s="127" t="s">
        <v>68</v>
      </c>
    </row>
    <row r="212" spans="1:1" ht="14.1" hidden="1" customHeight="1">
      <c r="A212" s="127" t="s">
        <v>53</v>
      </c>
    </row>
    <row r="213" spans="1:1" ht="14.1" hidden="1" customHeight="1">
      <c r="A213" s="127" t="s">
        <v>54</v>
      </c>
    </row>
    <row r="214" spans="1:1" ht="14.1" hidden="1" customHeight="1">
      <c r="A214" s="127" t="s">
        <v>55</v>
      </c>
    </row>
    <row r="215" spans="1:1" ht="14.1" hidden="1" customHeight="1">
      <c r="A215" s="127" t="s">
        <v>56</v>
      </c>
    </row>
    <row r="216" spans="1:1" ht="14.1" hidden="1" customHeight="1">
      <c r="A216" s="127" t="s">
        <v>57</v>
      </c>
    </row>
    <row r="217" spans="1:1" ht="14.1" hidden="1" customHeight="1">
      <c r="A217" s="127" t="s">
        <v>58</v>
      </c>
    </row>
    <row r="218" spans="1:1" ht="14.1" hidden="1" customHeight="1">
      <c r="A218" s="127" t="s">
        <v>59</v>
      </c>
    </row>
    <row r="219" spans="1:1" ht="14.1" hidden="1" customHeight="1">
      <c r="A219" s="127" t="s">
        <v>60</v>
      </c>
    </row>
    <row r="220" spans="1:1" ht="14.1" hidden="1" customHeight="1">
      <c r="A220" s="128" t="s">
        <v>61</v>
      </c>
    </row>
    <row r="221" spans="1:1" ht="14.1" hidden="1" customHeight="1">
      <c r="A221" s="128" t="s">
        <v>62</v>
      </c>
    </row>
    <row r="222" spans="1:1" ht="14.1" hidden="1" customHeight="1">
      <c r="A222" s="128" t="s">
        <v>63</v>
      </c>
    </row>
    <row r="223" spans="1:1" ht="14.1" hidden="1" customHeight="1">
      <c r="A223" s="128" t="s">
        <v>64</v>
      </c>
    </row>
    <row r="224" spans="1:1" ht="14.1" hidden="1" customHeight="1">
      <c r="A224" s="128" t="s">
        <v>69</v>
      </c>
    </row>
    <row r="225" spans="1:1" ht="14.1" hidden="1" customHeight="1">
      <c r="A225" s="128" t="s">
        <v>65</v>
      </c>
    </row>
    <row r="226" spans="1:1" ht="14.1" hidden="1" customHeight="1">
      <c r="A226" s="128" t="s">
        <v>66</v>
      </c>
    </row>
    <row r="227" spans="1:1"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3" sqref="B3"/>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369"/>
      <c r="C1" s="370"/>
      <c r="D1" s="370"/>
      <c r="E1" s="370"/>
      <c r="F1" s="370"/>
      <c r="G1" s="370"/>
      <c r="H1" s="371"/>
      <c r="I1" s="368"/>
      <c r="J1" s="368"/>
    </row>
    <row r="2" spans="1:10" ht="24" customHeight="1">
      <c r="A2" s="369" t="s">
        <v>0</v>
      </c>
      <c r="B2" s="369"/>
      <c r="C2" s="369"/>
      <c r="D2" s="369"/>
      <c r="E2" s="369"/>
      <c r="F2" s="369"/>
      <c r="G2" s="369"/>
      <c r="H2" s="371"/>
      <c r="I2" s="368"/>
      <c r="J2" s="368"/>
    </row>
    <row r="3" spans="1:10" ht="23.1" customHeight="1">
      <c r="A3" s="419" t="s">
        <v>114</v>
      </c>
      <c r="B3" s="369"/>
      <c r="C3" s="369"/>
      <c r="D3" s="369"/>
      <c r="E3" s="369"/>
      <c r="F3" s="369"/>
      <c r="G3" s="369"/>
      <c r="H3" s="371"/>
      <c r="I3" s="368"/>
      <c r="J3" s="368"/>
    </row>
    <row r="4" spans="1:10" ht="15" customHeight="1">
      <c r="A4" s="369"/>
      <c r="B4" s="369"/>
      <c r="C4" s="407"/>
      <c r="D4" s="407"/>
      <c r="E4" s="407"/>
      <c r="F4" s="369"/>
      <c r="G4" s="369"/>
      <c r="H4" s="371"/>
      <c r="I4" s="368"/>
      <c r="J4" s="368"/>
    </row>
    <row r="5" spans="1:10" ht="24.75" customHeight="1" thickBot="1">
      <c r="A5" s="369"/>
      <c r="B5" s="417" t="s">
        <v>115</v>
      </c>
      <c r="C5" s="1180" t="s">
        <v>52</v>
      </c>
      <c r="D5" s="1180"/>
      <c r="E5" s="1180"/>
      <c r="F5" s="1180"/>
      <c r="G5" s="1180"/>
      <c r="H5" s="371"/>
      <c r="I5" s="368"/>
      <c r="J5" s="368"/>
    </row>
    <row r="6" spans="1:10" ht="15" customHeight="1">
      <c r="A6" s="369"/>
      <c r="B6" s="369"/>
      <c r="C6" s="407"/>
      <c r="D6" s="407"/>
      <c r="E6" s="407"/>
      <c r="F6" s="369"/>
      <c r="G6" s="369"/>
      <c r="H6" s="371"/>
      <c r="I6" s="368"/>
      <c r="J6" s="368"/>
    </row>
    <row r="7" spans="1:10" ht="14.1" customHeight="1" thickBot="1">
      <c r="A7" s="371"/>
      <c r="B7" s="371"/>
      <c r="C7" s="371"/>
      <c r="D7" s="371"/>
      <c r="E7" s="371"/>
      <c r="F7" s="371"/>
      <c r="G7" s="371"/>
      <c r="H7" s="371"/>
      <c r="I7" s="368"/>
      <c r="J7" s="368"/>
    </row>
    <row r="8" spans="1:10" ht="106.9" customHeight="1" thickBot="1">
      <c r="A8" s="413"/>
      <c r="B8" s="414" t="s">
        <v>7</v>
      </c>
      <c r="C8" s="414" t="s">
        <v>71</v>
      </c>
      <c r="D8" s="414" t="s">
        <v>95</v>
      </c>
      <c r="E8" s="414" t="s">
        <v>98</v>
      </c>
      <c r="F8" s="414" t="s">
        <v>116</v>
      </c>
      <c r="G8" s="415" t="s">
        <v>36</v>
      </c>
      <c r="H8" s="408"/>
      <c r="I8" s="368"/>
      <c r="J8" s="368"/>
    </row>
    <row r="9" spans="1:10" ht="24.6" customHeight="1">
      <c r="A9" s="409" t="s">
        <v>1</v>
      </c>
      <c r="B9" s="410" t="s">
        <v>8</v>
      </c>
      <c r="C9" s="411"/>
      <c r="D9" s="412"/>
      <c r="E9" s="412"/>
      <c r="F9" s="412"/>
      <c r="G9" s="412"/>
      <c r="H9" s="372"/>
      <c r="I9" s="368"/>
      <c r="J9" s="368"/>
    </row>
    <row r="10" spans="1:10" ht="24.6" customHeight="1">
      <c r="A10" s="376">
        <v>1</v>
      </c>
      <c r="B10" s="400" t="s">
        <v>9</v>
      </c>
      <c r="C10" s="377">
        <v>47650.9</v>
      </c>
      <c r="D10" s="377">
        <v>0</v>
      </c>
      <c r="E10" s="377">
        <v>0</v>
      </c>
      <c r="F10" s="377">
        <v>0</v>
      </c>
      <c r="G10" s="1062">
        <f>SUM(C10:F10)</f>
        <v>47650.9</v>
      </c>
      <c r="H10" s="372"/>
      <c r="I10" s="368"/>
      <c r="J10" s="368"/>
    </row>
    <row r="11" spans="1:10" ht="24.6" customHeight="1">
      <c r="A11" s="376">
        <v>2</v>
      </c>
      <c r="B11" s="400" t="s">
        <v>10</v>
      </c>
      <c r="C11" s="378">
        <v>47650.9</v>
      </c>
      <c r="D11" s="378">
        <v>0</v>
      </c>
      <c r="E11" s="378">
        <v>0</v>
      </c>
      <c r="F11" s="378">
        <v>0</v>
      </c>
      <c r="G11" s="1165">
        <f t="shared" ref="G11:G13" si="0">SUM(C11:F11)</f>
        <v>47650.9</v>
      </c>
      <c r="H11" s="372"/>
      <c r="I11" s="368"/>
      <c r="J11" s="368"/>
    </row>
    <row r="12" spans="1:10" ht="24.6" customHeight="1">
      <c r="A12" s="376">
        <v>3</v>
      </c>
      <c r="B12" s="400" t="s">
        <v>11</v>
      </c>
      <c r="C12" s="378">
        <v>17590.939999999999</v>
      </c>
      <c r="D12" s="378">
        <v>0</v>
      </c>
      <c r="E12" s="378">
        <v>0</v>
      </c>
      <c r="F12" s="378">
        <v>0</v>
      </c>
      <c r="G12" s="1165">
        <f t="shared" si="0"/>
        <v>17590.939999999999</v>
      </c>
      <c r="H12" s="372"/>
      <c r="I12" s="368"/>
      <c r="J12" s="368"/>
    </row>
    <row r="13" spans="1:10" ht="24.6" customHeight="1">
      <c r="A13" s="379">
        <v>4</v>
      </c>
      <c r="B13" s="400" t="s">
        <v>12</v>
      </c>
      <c r="C13" s="378">
        <v>0</v>
      </c>
      <c r="D13" s="378">
        <v>0</v>
      </c>
      <c r="E13" s="378">
        <v>0</v>
      </c>
      <c r="F13" s="378">
        <v>0</v>
      </c>
      <c r="G13" s="1165">
        <f t="shared" si="0"/>
        <v>0</v>
      </c>
      <c r="H13" s="372"/>
      <c r="I13" s="368"/>
      <c r="J13" s="368"/>
    </row>
    <row r="14" spans="1:10" ht="24.6" customHeight="1">
      <c r="A14" s="380"/>
      <c r="B14" s="416" t="s">
        <v>13</v>
      </c>
      <c r="C14" s="1066">
        <f>SUM(C10:C13)</f>
        <v>112892.74</v>
      </c>
      <c r="D14" s="1066">
        <f t="shared" ref="D14:F14" si="1">SUM(D10:D13)</f>
        <v>0</v>
      </c>
      <c r="E14" s="1066">
        <f t="shared" si="1"/>
        <v>0</v>
      </c>
      <c r="F14" s="1066">
        <f t="shared" si="1"/>
        <v>0</v>
      </c>
      <c r="G14" s="1166">
        <f>SUM(C14:F14)</f>
        <v>112892.74</v>
      </c>
      <c r="H14" s="372"/>
      <c r="I14" s="1070"/>
      <c r="J14" s="1070"/>
    </row>
    <row r="15" spans="1:10" ht="43.9" customHeight="1">
      <c r="A15" s="373" t="s">
        <v>2</v>
      </c>
      <c r="B15" s="374" t="s">
        <v>14</v>
      </c>
      <c r="C15" s="381"/>
      <c r="D15" s="381"/>
      <c r="E15" s="381"/>
      <c r="F15" s="381"/>
      <c r="G15" s="1165"/>
      <c r="H15" s="372"/>
      <c r="I15" s="1064"/>
      <c r="J15" s="1064"/>
    </row>
    <row r="16" spans="1:10" ht="24.6" customHeight="1">
      <c r="A16" s="382">
        <v>1</v>
      </c>
      <c r="B16" s="401" t="s">
        <v>15</v>
      </c>
      <c r="C16" s="383">
        <v>0</v>
      </c>
      <c r="D16" s="383">
        <v>0</v>
      </c>
      <c r="E16" s="383">
        <v>0</v>
      </c>
      <c r="F16" s="383">
        <v>0</v>
      </c>
      <c r="G16" s="1165">
        <f>SUM(C16:F16)</f>
        <v>0</v>
      </c>
      <c r="H16" s="372"/>
      <c r="I16" s="1064"/>
      <c r="J16" s="1064"/>
    </row>
    <row r="17" spans="1:10" ht="43.9" customHeight="1">
      <c r="A17" s="384"/>
      <c r="B17" s="385" t="s">
        <v>16</v>
      </c>
      <c r="C17" s="1066">
        <f>SUM(C16)</f>
        <v>0</v>
      </c>
      <c r="D17" s="1066">
        <f t="shared" ref="D17:F17" si="2">SUM(D16)</f>
        <v>0</v>
      </c>
      <c r="E17" s="1066">
        <f t="shared" si="2"/>
        <v>0</v>
      </c>
      <c r="F17" s="1066">
        <f t="shared" si="2"/>
        <v>0</v>
      </c>
      <c r="G17" s="1166">
        <f>SUM(C17:F17)</f>
        <v>0</v>
      </c>
      <c r="H17" s="372"/>
      <c r="I17" s="1068"/>
      <c r="J17" s="1070"/>
    </row>
    <row r="18" spans="1:10" ht="43.9" customHeight="1">
      <c r="A18" s="373" t="s">
        <v>3</v>
      </c>
      <c r="B18" s="374" t="s">
        <v>38</v>
      </c>
      <c r="C18" s="381">
        <v>29693.1</v>
      </c>
      <c r="D18" s="381">
        <v>467.88</v>
      </c>
      <c r="E18" s="381">
        <v>0</v>
      </c>
      <c r="F18" s="381">
        <v>0</v>
      </c>
      <c r="G18" s="1165">
        <f>SUM(C18:F18)</f>
        <v>30160.98</v>
      </c>
      <c r="H18" s="372"/>
      <c r="I18" s="1064"/>
      <c r="J18" s="1064"/>
    </row>
    <row r="19" spans="1:10" ht="24.6" customHeight="1">
      <c r="A19" s="384"/>
      <c r="B19" s="385" t="s">
        <v>17</v>
      </c>
      <c r="C19" s="1066">
        <f>SUM(C18)</f>
        <v>29693.1</v>
      </c>
      <c r="D19" s="1066">
        <f t="shared" ref="D19:F19" si="3">SUM(D18)</f>
        <v>467.88</v>
      </c>
      <c r="E19" s="1066">
        <f t="shared" si="3"/>
        <v>0</v>
      </c>
      <c r="F19" s="1066">
        <f t="shared" si="3"/>
        <v>0</v>
      </c>
      <c r="G19" s="1166">
        <f>SUM(C19:F19)</f>
        <v>30160.98</v>
      </c>
      <c r="H19" s="372"/>
      <c r="I19" s="1068"/>
      <c r="J19" s="1070"/>
    </row>
    <row r="20" spans="1:10" ht="24.6" customHeight="1">
      <c r="A20" s="373" t="s">
        <v>4</v>
      </c>
      <c r="B20" s="374" t="s">
        <v>18</v>
      </c>
      <c r="C20" s="381"/>
      <c r="D20" s="381"/>
      <c r="E20" s="381"/>
      <c r="F20" s="381"/>
      <c r="G20" s="1165"/>
      <c r="H20" s="372"/>
      <c r="I20" s="1064"/>
      <c r="J20" s="1064"/>
    </row>
    <row r="21" spans="1:10" ht="24.6" customHeight="1">
      <c r="A21" s="376">
        <v>1</v>
      </c>
      <c r="B21" s="400" t="s">
        <v>19</v>
      </c>
      <c r="C21" s="378">
        <v>545.25</v>
      </c>
      <c r="D21" s="378">
        <v>144.96</v>
      </c>
      <c r="E21" s="378">
        <v>0</v>
      </c>
      <c r="F21" s="378">
        <v>0</v>
      </c>
      <c r="G21" s="1165">
        <f t="shared" ref="G21:G27" si="4">SUM(C21:F21)</f>
        <v>690.21</v>
      </c>
      <c r="H21" s="372"/>
      <c r="I21" s="1064"/>
      <c r="J21" s="1064"/>
    </row>
    <row r="22" spans="1:10" ht="24.6" customHeight="1">
      <c r="A22" s="376">
        <v>2</v>
      </c>
      <c r="B22" s="401" t="s">
        <v>40</v>
      </c>
      <c r="C22" s="378">
        <v>0</v>
      </c>
      <c r="D22" s="378">
        <v>0</v>
      </c>
      <c r="E22" s="378">
        <v>0</v>
      </c>
      <c r="F22" s="378">
        <v>0</v>
      </c>
      <c r="G22" s="1165">
        <f t="shared" si="4"/>
        <v>0</v>
      </c>
      <c r="H22" s="372"/>
      <c r="I22" s="1064"/>
      <c r="J22" s="1064"/>
    </row>
    <row r="23" spans="1:10" ht="24.6" customHeight="1">
      <c r="A23" s="376">
        <v>3</v>
      </c>
      <c r="B23" s="400" t="s">
        <v>20</v>
      </c>
      <c r="C23" s="378">
        <v>0</v>
      </c>
      <c r="D23" s="378">
        <v>0</v>
      </c>
      <c r="E23" s="378">
        <v>0</v>
      </c>
      <c r="F23" s="378">
        <v>0</v>
      </c>
      <c r="G23" s="1165">
        <f t="shared" si="4"/>
        <v>0</v>
      </c>
      <c r="H23" s="372"/>
      <c r="I23" s="1064"/>
      <c r="J23" s="1064"/>
    </row>
    <row r="24" spans="1:10" ht="24.6" customHeight="1">
      <c r="A24" s="376">
        <v>4</v>
      </c>
      <c r="B24" s="400" t="s">
        <v>21</v>
      </c>
      <c r="C24" s="378">
        <v>0</v>
      </c>
      <c r="D24" s="378">
        <v>0</v>
      </c>
      <c r="E24" s="378">
        <v>0</v>
      </c>
      <c r="F24" s="378">
        <v>0</v>
      </c>
      <c r="G24" s="1165">
        <f t="shared" si="4"/>
        <v>0</v>
      </c>
      <c r="H24" s="372"/>
      <c r="I24" s="1064"/>
      <c r="J24" s="1064"/>
    </row>
    <row r="25" spans="1:10" ht="24.6" customHeight="1">
      <c r="A25" s="376">
        <v>5</v>
      </c>
      <c r="B25" s="400" t="s">
        <v>22</v>
      </c>
      <c r="C25" s="378">
        <v>0</v>
      </c>
      <c r="D25" s="378">
        <v>0</v>
      </c>
      <c r="E25" s="378">
        <v>0</v>
      </c>
      <c r="F25" s="378">
        <v>0</v>
      </c>
      <c r="G25" s="1165">
        <f t="shared" si="4"/>
        <v>0</v>
      </c>
      <c r="H25" s="372"/>
      <c r="I25" s="1064"/>
      <c r="J25" s="1064"/>
    </row>
    <row r="26" spans="1:10" ht="24.6" customHeight="1">
      <c r="A26" s="376">
        <v>6</v>
      </c>
      <c r="B26" s="400" t="s">
        <v>23</v>
      </c>
      <c r="C26" s="378">
        <v>3516.25</v>
      </c>
      <c r="D26" s="378">
        <v>0</v>
      </c>
      <c r="E26" s="378">
        <v>0</v>
      </c>
      <c r="F26" s="378">
        <v>0</v>
      </c>
      <c r="G26" s="1165">
        <f t="shared" si="4"/>
        <v>3516.25</v>
      </c>
      <c r="H26" s="372"/>
      <c r="I26" s="1064"/>
      <c r="J26" s="1064"/>
    </row>
    <row r="27" spans="1:10" ht="24.6" customHeight="1">
      <c r="A27" s="376">
        <v>7</v>
      </c>
      <c r="B27" s="400" t="s">
        <v>24</v>
      </c>
      <c r="C27" s="381">
        <v>993.36</v>
      </c>
      <c r="D27" s="381">
        <v>0</v>
      </c>
      <c r="E27" s="381">
        <v>0</v>
      </c>
      <c r="F27" s="381">
        <v>0</v>
      </c>
      <c r="G27" s="1165">
        <f t="shared" si="4"/>
        <v>993.36</v>
      </c>
      <c r="H27" s="372"/>
      <c r="I27" s="1064"/>
      <c r="J27" s="1064"/>
    </row>
    <row r="28" spans="1:10" ht="24.6" customHeight="1">
      <c r="A28" s="386"/>
      <c r="B28" s="385" t="s">
        <v>25</v>
      </c>
      <c r="C28" s="1067">
        <f>SUM(C21:C27)</f>
        <v>5054.8599999999997</v>
      </c>
      <c r="D28" s="1067">
        <f t="shared" ref="D28:F28" si="5">SUM(D21:D27)</f>
        <v>144.96</v>
      </c>
      <c r="E28" s="1067">
        <f t="shared" si="5"/>
        <v>0</v>
      </c>
      <c r="F28" s="1067">
        <f t="shared" si="5"/>
        <v>0</v>
      </c>
      <c r="G28" s="1166">
        <f>SUM(C28:F28)</f>
        <v>5199.82</v>
      </c>
      <c r="H28" s="387"/>
      <c r="I28" s="1064"/>
      <c r="J28" s="1064"/>
    </row>
    <row r="29" spans="1:10" ht="24.6" customHeight="1">
      <c r="A29" s="373" t="s">
        <v>5</v>
      </c>
      <c r="B29" s="399" t="s">
        <v>26</v>
      </c>
      <c r="C29" s="375"/>
      <c r="D29" s="375"/>
      <c r="E29" s="375"/>
      <c r="F29" s="375"/>
      <c r="G29" s="1167"/>
      <c r="H29" s="372"/>
      <c r="I29" s="1064"/>
      <c r="J29" s="1064"/>
    </row>
    <row r="30" spans="1:10" ht="24.6" customHeight="1">
      <c r="A30" s="376">
        <v>1</v>
      </c>
      <c r="B30" s="400" t="s">
        <v>27</v>
      </c>
      <c r="C30" s="378">
        <v>0</v>
      </c>
      <c r="D30" s="378">
        <v>0</v>
      </c>
      <c r="E30" s="378">
        <v>0</v>
      </c>
      <c r="F30" s="378">
        <v>0</v>
      </c>
      <c r="G30" s="1165">
        <f t="shared" ref="G30:G37" si="6">SUM(C30:F30)</f>
        <v>0</v>
      </c>
      <c r="H30" s="372"/>
      <c r="I30" s="1064"/>
      <c r="J30" s="1064"/>
    </row>
    <row r="31" spans="1:10" ht="24.6" customHeight="1">
      <c r="A31" s="376">
        <v>2</v>
      </c>
      <c r="B31" s="402" t="s">
        <v>28</v>
      </c>
      <c r="C31" s="378">
        <v>0</v>
      </c>
      <c r="D31" s="378">
        <v>0</v>
      </c>
      <c r="E31" s="378">
        <v>0</v>
      </c>
      <c r="F31" s="378">
        <v>0</v>
      </c>
      <c r="G31" s="1165">
        <f t="shared" si="6"/>
        <v>0</v>
      </c>
      <c r="H31" s="372"/>
      <c r="I31" s="1064"/>
      <c r="J31" s="1064"/>
    </row>
    <row r="32" spans="1:10" ht="24.6" customHeight="1">
      <c r="A32" s="376">
        <v>3</v>
      </c>
      <c r="B32" s="402" t="s">
        <v>29</v>
      </c>
      <c r="C32" s="378">
        <v>0</v>
      </c>
      <c r="D32" s="378">
        <v>0</v>
      </c>
      <c r="E32" s="378">
        <v>0</v>
      </c>
      <c r="F32" s="378">
        <v>0</v>
      </c>
      <c r="G32" s="1165">
        <f t="shared" si="6"/>
        <v>0</v>
      </c>
      <c r="H32" s="372"/>
      <c r="I32" s="1064"/>
      <c r="J32" s="1064"/>
    </row>
    <row r="33" spans="1:10" ht="24.6" customHeight="1">
      <c r="A33" s="376">
        <v>4</v>
      </c>
      <c r="B33" s="402" t="s">
        <v>30</v>
      </c>
      <c r="C33" s="378">
        <v>2250.64</v>
      </c>
      <c r="D33" s="378">
        <v>385.27</v>
      </c>
      <c r="E33" s="378">
        <v>0</v>
      </c>
      <c r="F33" s="378">
        <v>0</v>
      </c>
      <c r="G33" s="1165">
        <f t="shared" si="6"/>
        <v>2635.91</v>
      </c>
      <c r="H33" s="372"/>
      <c r="I33" s="1064"/>
      <c r="J33" s="1064"/>
    </row>
    <row r="34" spans="1:10" ht="24.6" customHeight="1">
      <c r="A34" s="376">
        <v>5</v>
      </c>
      <c r="B34" s="403" t="s">
        <v>31</v>
      </c>
      <c r="C34" s="378">
        <v>0</v>
      </c>
      <c r="D34" s="378">
        <v>0</v>
      </c>
      <c r="E34" s="378">
        <v>0</v>
      </c>
      <c r="F34" s="378">
        <v>0</v>
      </c>
      <c r="G34" s="1165">
        <f t="shared" si="6"/>
        <v>0</v>
      </c>
      <c r="H34" s="388"/>
      <c r="I34" s="1064"/>
      <c r="J34" s="1064"/>
    </row>
    <row r="35" spans="1:10" ht="24.6" customHeight="1">
      <c r="A35" s="376">
        <v>6</v>
      </c>
      <c r="B35" s="404" t="s">
        <v>32</v>
      </c>
      <c r="C35" s="378">
        <v>0</v>
      </c>
      <c r="D35" s="378">
        <v>0</v>
      </c>
      <c r="E35" s="378">
        <v>0</v>
      </c>
      <c r="F35" s="378">
        <v>0</v>
      </c>
      <c r="G35" s="1165">
        <f t="shared" si="6"/>
        <v>0</v>
      </c>
      <c r="H35" s="388"/>
      <c r="I35" s="1064"/>
      <c r="J35" s="1064"/>
    </row>
    <row r="36" spans="1:10" ht="24.6" customHeight="1">
      <c r="A36" s="376">
        <v>7</v>
      </c>
      <c r="B36" s="404" t="s">
        <v>33</v>
      </c>
      <c r="C36" s="378">
        <v>0</v>
      </c>
      <c r="D36" s="378">
        <v>0</v>
      </c>
      <c r="E36" s="378">
        <v>0</v>
      </c>
      <c r="F36" s="378">
        <v>0</v>
      </c>
      <c r="G36" s="1165">
        <f t="shared" si="6"/>
        <v>0</v>
      </c>
      <c r="H36" s="388"/>
      <c r="I36" s="1064"/>
      <c r="J36" s="1064"/>
    </row>
    <row r="37" spans="1:10" ht="24.6" customHeight="1">
      <c r="A37" s="376">
        <v>8</v>
      </c>
      <c r="B37" s="404" t="s">
        <v>34</v>
      </c>
      <c r="C37" s="378">
        <v>42.91</v>
      </c>
      <c r="D37" s="378">
        <v>0</v>
      </c>
      <c r="E37" s="378">
        <v>0</v>
      </c>
      <c r="F37" s="378">
        <v>0</v>
      </c>
      <c r="G37" s="1165">
        <f t="shared" si="6"/>
        <v>42.91</v>
      </c>
      <c r="H37" s="388"/>
      <c r="I37" s="1064"/>
      <c r="J37" s="1064"/>
    </row>
    <row r="38" spans="1:10" ht="24.6" customHeight="1">
      <c r="A38" s="389"/>
      <c r="B38" s="385" t="s">
        <v>37</v>
      </c>
      <c r="C38" s="1067">
        <f>SUM(C30:C37)</f>
        <v>2293.5499999999997</v>
      </c>
      <c r="D38" s="1067">
        <f t="shared" ref="D38:F38" si="7">SUM(D30:D37)</f>
        <v>385.27</v>
      </c>
      <c r="E38" s="1067">
        <f t="shared" si="7"/>
        <v>0</v>
      </c>
      <c r="F38" s="1067">
        <f t="shared" si="7"/>
        <v>0</v>
      </c>
      <c r="G38" s="1166">
        <f>SUM(C38:F38)</f>
        <v>2678.8199999999997</v>
      </c>
      <c r="H38" s="388"/>
      <c r="I38" s="1068"/>
      <c r="J38" s="1070"/>
    </row>
    <row r="39" spans="1:10" ht="24.6" customHeight="1" thickBot="1">
      <c r="A39" s="390"/>
      <c r="B39" s="391"/>
      <c r="C39" s="392"/>
      <c r="D39" s="392"/>
      <c r="E39" s="392"/>
      <c r="F39" s="392"/>
      <c r="G39" s="1033"/>
      <c r="H39" s="388"/>
      <c r="I39" s="1064"/>
      <c r="J39" s="1064"/>
    </row>
    <row r="40" spans="1:10" ht="24.6" customHeight="1" thickBot="1">
      <c r="A40" s="393"/>
      <c r="B40" s="134" t="s">
        <v>35</v>
      </c>
      <c r="C40" s="1069">
        <f>SUM(C14+C17+C19+C28+C38)</f>
        <v>149934.24999999997</v>
      </c>
      <c r="D40" s="1069">
        <f t="shared" ref="D40:G40" si="8">SUM(D14+D17+D19+D28+D38)</f>
        <v>998.11</v>
      </c>
      <c r="E40" s="1069">
        <f t="shared" si="8"/>
        <v>0</v>
      </c>
      <c r="F40" s="1069">
        <f t="shared" si="8"/>
        <v>0</v>
      </c>
      <c r="G40" s="1069">
        <f t="shared" si="8"/>
        <v>150932.36000000002</v>
      </c>
      <c r="H40" s="388"/>
      <c r="I40" s="1070"/>
      <c r="J40" s="1070"/>
    </row>
    <row r="41" spans="1:10" ht="20.25">
      <c r="A41" s="394"/>
      <c r="B41" s="395"/>
      <c r="C41" s="396"/>
      <c r="D41" s="396"/>
      <c r="E41" s="396"/>
      <c r="F41" s="396"/>
      <c r="G41" s="396"/>
      <c r="H41" s="368"/>
      <c r="I41" s="368"/>
      <c r="J41" s="368"/>
    </row>
    <row r="42" spans="1:10" ht="14.1" customHeight="1">
      <c r="A42" s="397" t="s">
        <v>6</v>
      </c>
      <c r="B42" s="371"/>
      <c r="C42" s="371"/>
      <c r="D42" s="371"/>
      <c r="E42" s="371"/>
      <c r="F42" s="371"/>
      <c r="G42" s="398"/>
      <c r="H42" s="368"/>
      <c r="I42" s="368"/>
      <c r="J42" s="368"/>
    </row>
    <row r="43" spans="1:10" ht="14.1" customHeight="1">
      <c r="A43" s="397" t="s">
        <v>169</v>
      </c>
      <c r="B43" s="371"/>
      <c r="C43" s="371"/>
      <c r="D43" s="371"/>
      <c r="E43" s="398"/>
      <c r="F43" s="371"/>
      <c r="G43" s="371"/>
      <c r="H43" s="368"/>
      <c r="I43" s="368"/>
      <c r="J43" s="368"/>
    </row>
    <row r="44" spans="1:10" ht="14.1" customHeight="1">
      <c r="A44" s="314"/>
      <c r="B44" s="314"/>
      <c r="C44" s="314"/>
      <c r="D44" s="314"/>
      <c r="E44" s="314"/>
      <c r="F44" s="314"/>
      <c r="G44" s="314"/>
      <c r="H44" s="314"/>
      <c r="I44" s="314"/>
      <c r="J44" s="314"/>
    </row>
    <row r="45" spans="1:10" ht="25.9" customHeight="1">
      <c r="A45" s="420" t="s">
        <v>117</v>
      </c>
      <c r="B45" s="367"/>
      <c r="C45" s="367"/>
      <c r="D45" s="367"/>
      <c r="E45" s="367"/>
      <c r="F45" s="367"/>
      <c r="G45" s="367"/>
      <c r="H45" s="367"/>
      <c r="I45" s="367"/>
      <c r="J45" s="367"/>
    </row>
    <row r="46" spans="1:10" ht="14.1" customHeight="1">
      <c r="A46" s="314"/>
      <c r="B46" s="314"/>
      <c r="C46" s="314"/>
      <c r="D46" s="314"/>
      <c r="E46" s="314"/>
      <c r="F46" s="314"/>
      <c r="G46" s="314"/>
      <c r="H46" s="314"/>
      <c r="I46" s="314"/>
      <c r="J46" s="314"/>
    </row>
    <row r="47" spans="1:10" ht="14.1" customHeight="1">
      <c r="A47" s="314"/>
      <c r="B47" s="314"/>
      <c r="C47" s="314"/>
      <c r="D47" s="314"/>
      <c r="E47" s="314"/>
      <c r="F47" s="314"/>
      <c r="G47" s="314"/>
      <c r="H47" s="314"/>
      <c r="I47" s="314"/>
      <c r="J47" s="314"/>
    </row>
    <row r="48" spans="1:10" ht="14.1" customHeight="1">
      <c r="A48" s="314"/>
      <c r="B48" s="314"/>
      <c r="C48" s="314"/>
      <c r="D48" s="314"/>
      <c r="E48" s="314"/>
      <c r="F48" s="314"/>
      <c r="G48" s="314"/>
      <c r="H48" s="314"/>
      <c r="I48" s="314"/>
      <c r="J48" s="314"/>
    </row>
    <row r="49" spans="1:10" ht="15.6" hidden="1" customHeight="1">
      <c r="A49" s="314"/>
      <c r="B49" s="314"/>
      <c r="C49" s="314"/>
      <c r="D49" s="314"/>
      <c r="E49" s="314"/>
      <c r="F49" s="314"/>
      <c r="G49" s="314"/>
      <c r="H49" s="314"/>
      <c r="I49" s="314"/>
      <c r="J49" s="314"/>
    </row>
    <row r="50" spans="1:10" ht="14.1" hidden="1" customHeight="1">
      <c r="A50" s="418" t="s">
        <v>118</v>
      </c>
      <c r="B50" s="314"/>
      <c r="C50" s="314"/>
      <c r="D50" s="314"/>
      <c r="E50" s="314"/>
      <c r="F50" s="314"/>
      <c r="G50" s="314"/>
      <c r="H50" s="314"/>
      <c r="I50" s="314"/>
      <c r="J50" s="314"/>
    </row>
    <row r="51" spans="1:10" ht="14.1" hidden="1" customHeight="1">
      <c r="A51" s="405" t="s">
        <v>67</v>
      </c>
      <c r="B51" s="314"/>
      <c r="C51" s="314"/>
      <c r="D51" s="314"/>
      <c r="E51" s="314"/>
      <c r="F51" s="314"/>
      <c r="G51" s="314"/>
      <c r="H51" s="314"/>
      <c r="I51" s="314"/>
      <c r="J51" s="314"/>
    </row>
    <row r="52" spans="1:10" ht="14.1" hidden="1" customHeight="1">
      <c r="A52" s="405" t="s">
        <v>42</v>
      </c>
      <c r="B52" s="314"/>
      <c r="C52" s="314"/>
      <c r="D52" s="314"/>
      <c r="E52" s="314"/>
      <c r="F52" s="314"/>
      <c r="G52" s="314"/>
      <c r="H52" s="314"/>
      <c r="I52" s="314"/>
      <c r="J52" s="314"/>
    </row>
    <row r="53" spans="1:10" ht="14.1" hidden="1" customHeight="1">
      <c r="A53" s="405" t="s">
        <v>43</v>
      </c>
      <c r="B53" s="314"/>
      <c r="C53" s="314"/>
      <c r="D53" s="314"/>
      <c r="E53" s="314"/>
      <c r="F53" s="314"/>
      <c r="G53" s="314"/>
      <c r="H53" s="314"/>
      <c r="I53" s="314"/>
      <c r="J53" s="314"/>
    </row>
    <row r="54" spans="1:10" ht="14.1" hidden="1" customHeight="1">
      <c r="A54" s="405" t="s">
        <v>44</v>
      </c>
      <c r="B54" s="314"/>
      <c r="C54" s="314"/>
      <c r="D54" s="314"/>
      <c r="E54" s="314"/>
      <c r="F54" s="314"/>
      <c r="G54" s="314"/>
      <c r="H54" s="314"/>
      <c r="I54" s="314"/>
      <c r="J54" s="314"/>
    </row>
    <row r="55" spans="1:10" ht="14.1" hidden="1" customHeight="1">
      <c r="A55" s="405" t="s">
        <v>45</v>
      </c>
      <c r="B55" s="314"/>
      <c r="C55" s="314"/>
      <c r="D55" s="314"/>
      <c r="E55" s="314"/>
      <c r="F55" s="314"/>
      <c r="G55" s="314"/>
      <c r="H55" s="314"/>
      <c r="I55" s="314"/>
      <c r="J55" s="314"/>
    </row>
    <row r="56" spans="1:10" ht="14.1" hidden="1" customHeight="1">
      <c r="A56" s="405" t="s">
        <v>119</v>
      </c>
      <c r="B56" s="314"/>
      <c r="C56" s="314"/>
      <c r="D56" s="314"/>
      <c r="E56" s="314"/>
      <c r="F56" s="314"/>
      <c r="G56" s="314"/>
      <c r="H56" s="314"/>
      <c r="I56" s="314"/>
      <c r="J56" s="314"/>
    </row>
    <row r="57" spans="1:10" ht="14.1" hidden="1" customHeight="1">
      <c r="A57" s="405" t="s">
        <v>47</v>
      </c>
      <c r="B57" s="314"/>
      <c r="C57" s="314"/>
      <c r="D57" s="314"/>
      <c r="E57" s="314"/>
      <c r="F57" s="314"/>
      <c r="G57" s="314"/>
      <c r="H57" s="314"/>
      <c r="I57" s="314"/>
      <c r="J57" s="314"/>
    </row>
    <row r="58" spans="1:10" ht="14.1" hidden="1" customHeight="1">
      <c r="A58" s="405" t="s">
        <v>48</v>
      </c>
      <c r="B58" s="314"/>
      <c r="C58" s="314"/>
      <c r="D58" s="314"/>
      <c r="E58" s="314"/>
      <c r="F58" s="314"/>
      <c r="G58" s="314"/>
      <c r="H58" s="314"/>
      <c r="I58" s="314"/>
      <c r="J58" s="314"/>
    </row>
    <row r="59" spans="1:10" ht="14.1" hidden="1" customHeight="1">
      <c r="A59" s="405" t="s">
        <v>49</v>
      </c>
      <c r="B59" s="314"/>
      <c r="C59" s="314"/>
      <c r="D59" s="314"/>
      <c r="E59" s="314"/>
      <c r="F59" s="314"/>
      <c r="G59" s="314"/>
      <c r="H59" s="314"/>
      <c r="I59" s="314"/>
      <c r="J59" s="314"/>
    </row>
    <row r="60" spans="1:10" ht="14.1" hidden="1" customHeight="1">
      <c r="A60" s="405" t="s">
        <v>50</v>
      </c>
      <c r="B60" s="314"/>
      <c r="C60" s="314"/>
      <c r="D60" s="314"/>
      <c r="E60" s="314"/>
      <c r="F60" s="314"/>
      <c r="G60" s="314"/>
      <c r="H60" s="314"/>
      <c r="I60" s="314"/>
      <c r="J60" s="314"/>
    </row>
    <row r="61" spans="1:10" ht="14.1" hidden="1" customHeight="1">
      <c r="A61" s="405" t="s">
        <v>51</v>
      </c>
      <c r="B61" s="314"/>
      <c r="C61" s="314"/>
      <c r="D61" s="314"/>
      <c r="E61" s="314"/>
      <c r="F61" s="314"/>
      <c r="G61" s="314"/>
      <c r="H61" s="314"/>
      <c r="I61" s="314"/>
      <c r="J61" s="314"/>
    </row>
    <row r="62" spans="1:10" ht="14.1" hidden="1" customHeight="1">
      <c r="A62" s="405" t="s">
        <v>52</v>
      </c>
      <c r="B62" s="314"/>
      <c r="C62" s="314"/>
      <c r="D62" s="314"/>
      <c r="E62" s="314"/>
      <c r="F62" s="314"/>
      <c r="G62" s="314"/>
      <c r="H62" s="314"/>
      <c r="I62" s="314"/>
      <c r="J62" s="314"/>
    </row>
    <row r="63" spans="1:10" ht="14.1" hidden="1" customHeight="1">
      <c r="A63" s="405" t="s">
        <v>68</v>
      </c>
      <c r="B63" s="314"/>
      <c r="C63" s="314"/>
      <c r="D63" s="314"/>
      <c r="E63" s="314"/>
      <c r="F63" s="314"/>
      <c r="G63" s="314"/>
      <c r="H63" s="314"/>
      <c r="I63" s="314"/>
      <c r="J63" s="314"/>
    </row>
    <row r="64" spans="1:10" ht="14.1" hidden="1" customHeight="1">
      <c r="A64" s="405" t="s">
        <v>53</v>
      </c>
      <c r="B64" s="314"/>
      <c r="C64" s="314"/>
      <c r="D64" s="314"/>
      <c r="E64" s="314"/>
      <c r="F64" s="314"/>
      <c r="G64" s="314"/>
      <c r="H64" s="314"/>
      <c r="I64" s="314"/>
      <c r="J64" s="314"/>
    </row>
    <row r="65" spans="1:10" ht="14.1" hidden="1" customHeight="1">
      <c r="A65" s="405" t="s">
        <v>54</v>
      </c>
      <c r="B65" s="314"/>
      <c r="C65" s="314"/>
      <c r="D65" s="314"/>
      <c r="E65" s="314"/>
      <c r="F65" s="314"/>
      <c r="G65" s="314"/>
      <c r="H65" s="314"/>
      <c r="I65" s="314"/>
      <c r="J65" s="314"/>
    </row>
    <row r="66" spans="1:10" ht="14.1" hidden="1" customHeight="1">
      <c r="A66" s="405" t="s">
        <v>55</v>
      </c>
      <c r="B66" s="314"/>
      <c r="C66" s="314"/>
      <c r="D66" s="314"/>
      <c r="E66" s="314"/>
      <c r="F66" s="314"/>
      <c r="G66" s="314"/>
      <c r="H66" s="314"/>
      <c r="I66" s="314"/>
      <c r="J66" s="314"/>
    </row>
    <row r="67" spans="1:10" ht="14.1" hidden="1" customHeight="1">
      <c r="A67" s="405" t="s">
        <v>56</v>
      </c>
      <c r="B67" s="314"/>
      <c r="C67" s="314"/>
      <c r="D67" s="314"/>
      <c r="E67" s="314"/>
      <c r="F67" s="314"/>
      <c r="G67" s="314"/>
      <c r="H67" s="314"/>
      <c r="I67" s="314"/>
      <c r="J67" s="314"/>
    </row>
    <row r="68" spans="1:10" ht="14.1" hidden="1" customHeight="1">
      <c r="A68" s="405" t="s">
        <v>57</v>
      </c>
      <c r="B68" s="314"/>
      <c r="C68" s="314"/>
      <c r="D68" s="314"/>
      <c r="E68" s="314"/>
      <c r="F68" s="314"/>
      <c r="G68" s="314"/>
      <c r="H68" s="314"/>
      <c r="I68" s="314"/>
      <c r="J68" s="314"/>
    </row>
    <row r="69" spans="1:10" ht="14.1" hidden="1" customHeight="1">
      <c r="A69" s="405" t="s">
        <v>120</v>
      </c>
      <c r="B69" s="314"/>
      <c r="C69" s="314"/>
      <c r="D69" s="314"/>
      <c r="E69" s="314"/>
      <c r="F69" s="314"/>
      <c r="G69" s="314"/>
      <c r="H69" s="314"/>
      <c r="I69" s="314"/>
      <c r="J69" s="314"/>
    </row>
    <row r="70" spans="1:10" ht="14.1" hidden="1" customHeight="1">
      <c r="A70" s="405" t="s">
        <v>59</v>
      </c>
      <c r="B70" s="314"/>
      <c r="C70" s="314"/>
      <c r="D70" s="314"/>
      <c r="E70" s="314"/>
      <c r="F70" s="314"/>
      <c r="G70" s="314"/>
      <c r="H70" s="314"/>
      <c r="I70" s="314"/>
      <c r="J70" s="314"/>
    </row>
    <row r="71" spans="1:10" ht="14.1" hidden="1" customHeight="1">
      <c r="A71" s="405" t="s">
        <v>60</v>
      </c>
      <c r="B71" s="314"/>
      <c r="C71" s="314"/>
      <c r="D71" s="314"/>
      <c r="E71" s="314"/>
      <c r="F71" s="314"/>
      <c r="G71" s="314"/>
      <c r="H71" s="314"/>
      <c r="I71" s="314"/>
      <c r="J71" s="314"/>
    </row>
    <row r="72" spans="1:10" ht="14.1" hidden="1" customHeight="1">
      <c r="A72" s="406" t="s">
        <v>61</v>
      </c>
      <c r="B72" s="314"/>
      <c r="C72" s="314"/>
      <c r="D72" s="314"/>
      <c r="E72" s="314"/>
      <c r="F72" s="314"/>
      <c r="G72" s="314"/>
      <c r="H72" s="314"/>
      <c r="I72" s="314"/>
      <c r="J72" s="314"/>
    </row>
    <row r="73" spans="1:10" ht="14.1" hidden="1" customHeight="1">
      <c r="A73" s="406" t="s">
        <v>62</v>
      </c>
      <c r="B73" s="314"/>
      <c r="C73" s="314"/>
      <c r="D73" s="314"/>
      <c r="E73" s="314"/>
      <c r="F73" s="314"/>
      <c r="G73" s="314"/>
      <c r="H73" s="314"/>
      <c r="I73" s="314"/>
      <c r="J73" s="314"/>
    </row>
    <row r="74" spans="1:10" ht="14.1" hidden="1" customHeight="1">
      <c r="A74" s="406" t="s">
        <v>63</v>
      </c>
      <c r="B74" s="314"/>
      <c r="C74" s="314"/>
      <c r="D74" s="314"/>
      <c r="E74" s="314"/>
      <c r="F74" s="314"/>
      <c r="G74" s="314"/>
      <c r="H74" s="314"/>
      <c r="I74" s="314"/>
      <c r="J74" s="314"/>
    </row>
    <row r="75" spans="1:10" ht="14.1" hidden="1" customHeight="1">
      <c r="A75" s="406" t="s">
        <v>64</v>
      </c>
      <c r="B75" s="314"/>
      <c r="C75" s="314"/>
      <c r="D75" s="314"/>
      <c r="E75" s="314"/>
      <c r="F75" s="314"/>
      <c r="G75" s="314"/>
      <c r="H75" s="314"/>
      <c r="I75" s="314"/>
      <c r="J75" s="314"/>
    </row>
    <row r="76" spans="1:10" ht="14.1" hidden="1" customHeight="1">
      <c r="A76" s="406" t="s">
        <v>69</v>
      </c>
      <c r="B76" s="314"/>
      <c r="C76" s="314"/>
      <c r="D76" s="314"/>
      <c r="E76" s="314"/>
      <c r="F76" s="314"/>
      <c r="G76" s="314"/>
      <c r="H76" s="314"/>
      <c r="I76" s="314"/>
      <c r="J76" s="314"/>
    </row>
    <row r="77" spans="1:10" ht="14.1" hidden="1" customHeight="1">
      <c r="A77" s="406" t="s">
        <v>65</v>
      </c>
      <c r="B77" s="314"/>
      <c r="C77" s="314"/>
      <c r="D77" s="314"/>
      <c r="E77" s="314"/>
      <c r="F77" s="314"/>
      <c r="G77" s="314"/>
      <c r="H77" s="314"/>
      <c r="I77" s="314"/>
      <c r="J77" s="314"/>
    </row>
    <row r="78" spans="1:10" ht="14.1" hidden="1" customHeight="1">
      <c r="A78" s="406" t="s">
        <v>66</v>
      </c>
      <c r="B78" s="314"/>
      <c r="C78" s="314"/>
      <c r="D78" s="314"/>
      <c r="E78" s="314"/>
      <c r="F78" s="314"/>
      <c r="G78" s="314"/>
      <c r="H78" s="314"/>
      <c r="I78" s="314"/>
      <c r="J78" s="314"/>
    </row>
    <row r="79" spans="1:10" ht="14.1" customHeight="1">
      <c r="A79" s="367"/>
      <c r="B79" s="314"/>
      <c r="C79" s="314"/>
      <c r="D79" s="314"/>
      <c r="E79" s="314"/>
      <c r="F79" s="314"/>
      <c r="G79" s="314"/>
      <c r="H79" s="314"/>
      <c r="I79" s="314"/>
      <c r="J79" s="314"/>
    </row>
    <row r="198" spans="1:1" ht="14.1" hidden="1" customHeight="1">
      <c r="A198" s="5" t="s">
        <v>41</v>
      </c>
    </row>
    <row r="199" spans="1:1" ht="14.1" hidden="1" customHeight="1">
      <c r="A199" s="6" t="s">
        <v>67</v>
      </c>
    </row>
    <row r="200" spans="1:1" ht="14.1" hidden="1" customHeight="1">
      <c r="A200" s="6" t="s">
        <v>42</v>
      </c>
    </row>
    <row r="201" spans="1:1" ht="14.1" hidden="1" customHeight="1">
      <c r="A201" s="6" t="s">
        <v>43</v>
      </c>
    </row>
    <row r="202" spans="1:1" ht="14.1" hidden="1" customHeight="1">
      <c r="A202" s="6" t="s">
        <v>44</v>
      </c>
    </row>
    <row r="203" spans="1:1" ht="14.1" hidden="1" customHeight="1">
      <c r="A203" s="6" t="s">
        <v>45</v>
      </c>
    </row>
    <row r="204" spans="1:1" ht="14.1" hidden="1" customHeight="1">
      <c r="A204" s="6" t="s">
        <v>46</v>
      </c>
    </row>
    <row r="205" spans="1:1" ht="14.1" hidden="1" customHeight="1">
      <c r="A205" s="6" t="s">
        <v>47</v>
      </c>
    </row>
    <row r="206" spans="1:1" ht="14.1" hidden="1" customHeight="1">
      <c r="A206" s="6" t="s">
        <v>48</v>
      </c>
    </row>
    <row r="207" spans="1:1" ht="14.1" hidden="1" customHeight="1">
      <c r="A207" s="6" t="s">
        <v>49</v>
      </c>
    </row>
    <row r="208" spans="1:1" ht="14.1" hidden="1" customHeight="1">
      <c r="A208" s="6" t="s">
        <v>50</v>
      </c>
    </row>
    <row r="209" spans="1:1" ht="14.1" hidden="1" customHeight="1">
      <c r="A209" s="6" t="s">
        <v>51</v>
      </c>
    </row>
    <row r="210" spans="1:1" ht="14.1" hidden="1" customHeight="1">
      <c r="A210" s="6" t="s">
        <v>52</v>
      </c>
    </row>
    <row r="211" spans="1:1" ht="14.1" hidden="1" customHeight="1">
      <c r="A211" s="6" t="s">
        <v>68</v>
      </c>
    </row>
    <row r="212" spans="1:1" ht="14.1" hidden="1" customHeight="1">
      <c r="A212" s="6" t="s">
        <v>53</v>
      </c>
    </row>
    <row r="213" spans="1:1" ht="14.1" hidden="1" customHeight="1">
      <c r="A213" s="6" t="s">
        <v>54</v>
      </c>
    </row>
    <row r="214" spans="1:1" ht="14.1" hidden="1" customHeight="1">
      <c r="A214" s="6" t="s">
        <v>55</v>
      </c>
    </row>
    <row r="215" spans="1:1" ht="14.1" hidden="1" customHeight="1">
      <c r="A215" s="6" t="s">
        <v>56</v>
      </c>
    </row>
    <row r="216" spans="1:1" ht="14.1" hidden="1" customHeight="1">
      <c r="A216" s="6" t="s">
        <v>57</v>
      </c>
    </row>
    <row r="217" spans="1:1" ht="14.1" hidden="1" customHeight="1">
      <c r="A217" s="6" t="s">
        <v>58</v>
      </c>
    </row>
    <row r="218" spans="1:1" ht="14.1" hidden="1" customHeight="1">
      <c r="A218" s="6" t="s">
        <v>59</v>
      </c>
    </row>
    <row r="219" spans="1:1" ht="14.1" hidden="1" customHeight="1">
      <c r="A219" s="6" t="s">
        <v>60</v>
      </c>
    </row>
    <row r="220" spans="1:1" ht="14.1" hidden="1" customHeight="1">
      <c r="A220" s="7" t="s">
        <v>61</v>
      </c>
    </row>
    <row r="221" spans="1:1" ht="14.1" hidden="1" customHeight="1">
      <c r="A221" s="7" t="s">
        <v>62</v>
      </c>
    </row>
    <row r="222" spans="1:1" ht="14.1" hidden="1" customHeight="1">
      <c r="A222" s="7" t="s">
        <v>63</v>
      </c>
    </row>
    <row r="223" spans="1:1" ht="14.1" hidden="1" customHeight="1">
      <c r="A223" s="7" t="s">
        <v>64</v>
      </c>
    </row>
    <row r="224" spans="1:1" ht="14.1" hidden="1" customHeight="1">
      <c r="A224" s="7" t="s">
        <v>69</v>
      </c>
    </row>
    <row r="225" spans="1:1" ht="14.1" hidden="1" customHeight="1">
      <c r="A225" s="7" t="s">
        <v>65</v>
      </c>
    </row>
    <row r="226" spans="1:1" ht="14.1" hidden="1" customHeight="1">
      <c r="A226" s="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7"/>
  <sheetViews>
    <sheetView zoomScaleNormal="100" workbookViewId="0"/>
  </sheetViews>
  <sheetFormatPr defaultRowHeight="15"/>
  <cols>
    <col min="1" max="1" width="38.6640625" style="1107" customWidth="1"/>
    <col min="2" max="2" width="16.44140625" style="1107" customWidth="1"/>
    <col min="3" max="3" width="14.33203125" style="1107" customWidth="1"/>
    <col min="4" max="4" width="15.109375" style="1107" customWidth="1"/>
    <col min="5" max="5" width="5.5546875" style="1107" customWidth="1"/>
    <col min="6" max="255" width="8.88671875" style="1107"/>
    <col min="256" max="256" width="29.5546875" style="1107" bestFit="1" customWidth="1"/>
    <col min="257" max="257" width="13.5546875" style="1107" customWidth="1"/>
    <col min="258" max="258" width="13.5546875" style="1107" bestFit="1" customWidth="1"/>
    <col min="259" max="259" width="11" style="1107" customWidth="1"/>
    <col min="260" max="511" width="8.88671875" style="1107"/>
    <col min="512" max="512" width="29.5546875" style="1107" bestFit="1" customWidth="1"/>
    <col min="513" max="513" width="13.5546875" style="1107" customWidth="1"/>
    <col min="514" max="514" width="13.5546875" style="1107" bestFit="1" customWidth="1"/>
    <col min="515" max="515" width="11" style="1107" customWidth="1"/>
    <col min="516" max="767" width="8.88671875" style="1107"/>
    <col min="768" max="768" width="29.5546875" style="1107" bestFit="1" customWidth="1"/>
    <col min="769" max="769" width="13.5546875" style="1107" customWidth="1"/>
    <col min="770" max="770" width="13.5546875" style="1107" bestFit="1" customWidth="1"/>
    <col min="771" max="771" width="11" style="1107" customWidth="1"/>
    <col min="772" max="1023" width="8.88671875" style="1107"/>
    <col min="1024" max="1024" width="29.5546875" style="1107" bestFit="1" customWidth="1"/>
    <col min="1025" max="1025" width="13.5546875" style="1107" customWidth="1"/>
    <col min="1026" max="1026" width="13.5546875" style="1107" bestFit="1" customWidth="1"/>
    <col min="1027" max="1027" width="11" style="1107" customWidth="1"/>
    <col min="1028" max="1279" width="8.88671875" style="1107"/>
    <col min="1280" max="1280" width="29.5546875" style="1107" bestFit="1" customWidth="1"/>
    <col min="1281" max="1281" width="13.5546875" style="1107" customWidth="1"/>
    <col min="1282" max="1282" width="13.5546875" style="1107" bestFit="1" customWidth="1"/>
    <col min="1283" max="1283" width="11" style="1107" customWidth="1"/>
    <col min="1284" max="1535" width="8.88671875" style="1107"/>
    <col min="1536" max="1536" width="29.5546875" style="1107" bestFit="1" customWidth="1"/>
    <col min="1537" max="1537" width="13.5546875" style="1107" customWidth="1"/>
    <col min="1538" max="1538" width="13.5546875" style="1107" bestFit="1" customWidth="1"/>
    <col min="1539" max="1539" width="11" style="1107" customWidth="1"/>
    <col min="1540" max="1791" width="8.88671875" style="1107"/>
    <col min="1792" max="1792" width="29.5546875" style="1107" bestFit="1" customWidth="1"/>
    <col min="1793" max="1793" width="13.5546875" style="1107" customWidth="1"/>
    <col min="1794" max="1794" width="13.5546875" style="1107" bestFit="1" customWidth="1"/>
    <col min="1795" max="1795" width="11" style="1107" customWidth="1"/>
    <col min="1796" max="2047" width="8.88671875" style="1107"/>
    <col min="2048" max="2048" width="29.5546875" style="1107" bestFit="1" customWidth="1"/>
    <col min="2049" max="2049" width="13.5546875" style="1107" customWidth="1"/>
    <col min="2050" max="2050" width="13.5546875" style="1107" bestFit="1" customWidth="1"/>
    <col min="2051" max="2051" width="11" style="1107" customWidth="1"/>
    <col min="2052" max="2303" width="8.88671875" style="1107"/>
    <col min="2304" max="2304" width="29.5546875" style="1107" bestFit="1" customWidth="1"/>
    <col min="2305" max="2305" width="13.5546875" style="1107" customWidth="1"/>
    <col min="2306" max="2306" width="13.5546875" style="1107" bestFit="1" customWidth="1"/>
    <col min="2307" max="2307" width="11" style="1107" customWidth="1"/>
    <col min="2308" max="2559" width="8.88671875" style="1107"/>
    <col min="2560" max="2560" width="29.5546875" style="1107" bestFit="1" customWidth="1"/>
    <col min="2561" max="2561" width="13.5546875" style="1107" customWidth="1"/>
    <col min="2562" max="2562" width="13.5546875" style="1107" bestFit="1" customWidth="1"/>
    <col min="2563" max="2563" width="11" style="1107" customWidth="1"/>
    <col min="2564" max="2815" width="8.88671875" style="1107"/>
    <col min="2816" max="2816" width="29.5546875" style="1107" bestFit="1" customWidth="1"/>
    <col min="2817" max="2817" width="13.5546875" style="1107" customWidth="1"/>
    <col min="2818" max="2818" width="13.5546875" style="1107" bestFit="1" customWidth="1"/>
    <col min="2819" max="2819" width="11" style="1107" customWidth="1"/>
    <col min="2820" max="3071" width="8.88671875" style="1107"/>
    <col min="3072" max="3072" width="29.5546875" style="1107" bestFit="1" customWidth="1"/>
    <col min="3073" max="3073" width="13.5546875" style="1107" customWidth="1"/>
    <col min="3074" max="3074" width="13.5546875" style="1107" bestFit="1" customWidth="1"/>
    <col min="3075" max="3075" width="11" style="1107" customWidth="1"/>
    <col min="3076" max="3327" width="8.88671875" style="1107"/>
    <col min="3328" max="3328" width="29.5546875" style="1107" bestFit="1" customWidth="1"/>
    <col min="3329" max="3329" width="13.5546875" style="1107" customWidth="1"/>
    <col min="3330" max="3330" width="13.5546875" style="1107" bestFit="1" customWidth="1"/>
    <col min="3331" max="3331" width="11" style="1107" customWidth="1"/>
    <col min="3332" max="3583" width="8.88671875" style="1107"/>
    <col min="3584" max="3584" width="29.5546875" style="1107" bestFit="1" customWidth="1"/>
    <col min="3585" max="3585" width="13.5546875" style="1107" customWidth="1"/>
    <col min="3586" max="3586" width="13.5546875" style="1107" bestFit="1" customWidth="1"/>
    <col min="3587" max="3587" width="11" style="1107" customWidth="1"/>
    <col min="3588" max="3839" width="8.88671875" style="1107"/>
    <col min="3840" max="3840" width="29.5546875" style="1107" bestFit="1" customWidth="1"/>
    <col min="3841" max="3841" width="13.5546875" style="1107" customWidth="1"/>
    <col min="3842" max="3842" width="13.5546875" style="1107" bestFit="1" customWidth="1"/>
    <col min="3843" max="3843" width="11" style="1107" customWidth="1"/>
    <col min="3844" max="4095" width="8.88671875" style="1107"/>
    <col min="4096" max="4096" width="29.5546875" style="1107" bestFit="1" customWidth="1"/>
    <col min="4097" max="4097" width="13.5546875" style="1107" customWidth="1"/>
    <col min="4098" max="4098" width="13.5546875" style="1107" bestFit="1" customWidth="1"/>
    <col min="4099" max="4099" width="11" style="1107" customWidth="1"/>
    <col min="4100" max="4351" width="8.88671875" style="1107"/>
    <col min="4352" max="4352" width="29.5546875" style="1107" bestFit="1" customWidth="1"/>
    <col min="4353" max="4353" width="13.5546875" style="1107" customWidth="1"/>
    <col min="4354" max="4354" width="13.5546875" style="1107" bestFit="1" customWidth="1"/>
    <col min="4355" max="4355" width="11" style="1107" customWidth="1"/>
    <col min="4356" max="4607" width="8.88671875" style="1107"/>
    <col min="4608" max="4608" width="29.5546875" style="1107" bestFit="1" customWidth="1"/>
    <col min="4609" max="4609" width="13.5546875" style="1107" customWidth="1"/>
    <col min="4610" max="4610" width="13.5546875" style="1107" bestFit="1" customWidth="1"/>
    <col min="4611" max="4611" width="11" style="1107" customWidth="1"/>
    <col min="4612" max="4863" width="8.88671875" style="1107"/>
    <col min="4864" max="4864" width="29.5546875" style="1107" bestFit="1" customWidth="1"/>
    <col min="4865" max="4865" width="13.5546875" style="1107" customWidth="1"/>
    <col min="4866" max="4866" width="13.5546875" style="1107" bestFit="1" customWidth="1"/>
    <col min="4867" max="4867" width="11" style="1107" customWidth="1"/>
    <col min="4868" max="5119" width="8.88671875" style="1107"/>
    <col min="5120" max="5120" width="29.5546875" style="1107" bestFit="1" customWidth="1"/>
    <col min="5121" max="5121" width="13.5546875" style="1107" customWidth="1"/>
    <col min="5122" max="5122" width="13.5546875" style="1107" bestFit="1" customWidth="1"/>
    <col min="5123" max="5123" width="11" style="1107" customWidth="1"/>
    <col min="5124" max="5375" width="8.88671875" style="1107"/>
    <col min="5376" max="5376" width="29.5546875" style="1107" bestFit="1" customWidth="1"/>
    <col min="5377" max="5377" width="13.5546875" style="1107" customWidth="1"/>
    <col min="5378" max="5378" width="13.5546875" style="1107" bestFit="1" customWidth="1"/>
    <col min="5379" max="5379" width="11" style="1107" customWidth="1"/>
    <col min="5380" max="5631" width="8.88671875" style="1107"/>
    <col min="5632" max="5632" width="29.5546875" style="1107" bestFit="1" customWidth="1"/>
    <col min="5633" max="5633" width="13.5546875" style="1107" customWidth="1"/>
    <col min="5634" max="5634" width="13.5546875" style="1107" bestFit="1" customWidth="1"/>
    <col min="5635" max="5635" width="11" style="1107" customWidth="1"/>
    <col min="5636" max="5887" width="8.88671875" style="1107"/>
    <col min="5888" max="5888" width="29.5546875" style="1107" bestFit="1" customWidth="1"/>
    <col min="5889" max="5889" width="13.5546875" style="1107" customWidth="1"/>
    <col min="5890" max="5890" width="13.5546875" style="1107" bestFit="1" customWidth="1"/>
    <col min="5891" max="5891" width="11" style="1107" customWidth="1"/>
    <col min="5892" max="6143" width="8.88671875" style="1107"/>
    <col min="6144" max="6144" width="29.5546875" style="1107" bestFit="1" customWidth="1"/>
    <col min="6145" max="6145" width="13.5546875" style="1107" customWidth="1"/>
    <col min="6146" max="6146" width="13.5546875" style="1107" bestFit="1" customWidth="1"/>
    <col min="6147" max="6147" width="11" style="1107" customWidth="1"/>
    <col min="6148" max="6399" width="8.88671875" style="1107"/>
    <col min="6400" max="6400" width="29.5546875" style="1107" bestFit="1" customWidth="1"/>
    <col min="6401" max="6401" width="13.5546875" style="1107" customWidth="1"/>
    <col min="6402" max="6402" width="13.5546875" style="1107" bestFit="1" customWidth="1"/>
    <col min="6403" max="6403" width="11" style="1107" customWidth="1"/>
    <col min="6404" max="6655" width="8.88671875" style="1107"/>
    <col min="6656" max="6656" width="29.5546875" style="1107" bestFit="1" customWidth="1"/>
    <col min="6657" max="6657" width="13.5546875" style="1107" customWidth="1"/>
    <col min="6658" max="6658" width="13.5546875" style="1107" bestFit="1" customWidth="1"/>
    <col min="6659" max="6659" width="11" style="1107" customWidth="1"/>
    <col min="6660" max="6911" width="8.88671875" style="1107"/>
    <col min="6912" max="6912" width="29.5546875" style="1107" bestFit="1" customWidth="1"/>
    <col min="6913" max="6913" width="13.5546875" style="1107" customWidth="1"/>
    <col min="6914" max="6914" width="13.5546875" style="1107" bestFit="1" customWidth="1"/>
    <col min="6915" max="6915" width="11" style="1107" customWidth="1"/>
    <col min="6916" max="7167" width="8.88671875" style="1107"/>
    <col min="7168" max="7168" width="29.5546875" style="1107" bestFit="1" customWidth="1"/>
    <col min="7169" max="7169" width="13.5546875" style="1107" customWidth="1"/>
    <col min="7170" max="7170" width="13.5546875" style="1107" bestFit="1" customWidth="1"/>
    <col min="7171" max="7171" width="11" style="1107" customWidth="1"/>
    <col min="7172" max="7423" width="8.88671875" style="1107"/>
    <col min="7424" max="7424" width="29.5546875" style="1107" bestFit="1" customWidth="1"/>
    <col min="7425" max="7425" width="13.5546875" style="1107" customWidth="1"/>
    <col min="7426" max="7426" width="13.5546875" style="1107" bestFit="1" customWidth="1"/>
    <col min="7427" max="7427" width="11" style="1107" customWidth="1"/>
    <col min="7428" max="7679" width="8.88671875" style="1107"/>
    <col min="7680" max="7680" width="29.5546875" style="1107" bestFit="1" customWidth="1"/>
    <col min="7681" max="7681" width="13.5546875" style="1107" customWidth="1"/>
    <col min="7682" max="7682" width="13.5546875" style="1107" bestFit="1" customWidth="1"/>
    <col min="7683" max="7683" width="11" style="1107" customWidth="1"/>
    <col min="7684" max="7935" width="8.88671875" style="1107"/>
    <col min="7936" max="7936" width="29.5546875" style="1107" bestFit="1" customWidth="1"/>
    <col min="7937" max="7937" width="13.5546875" style="1107" customWidth="1"/>
    <col min="7938" max="7938" width="13.5546875" style="1107" bestFit="1" customWidth="1"/>
    <col min="7939" max="7939" width="11" style="1107" customWidth="1"/>
    <col min="7940" max="8191" width="8.88671875" style="1107"/>
    <col min="8192" max="8192" width="29.5546875" style="1107" bestFit="1" customWidth="1"/>
    <col min="8193" max="8193" width="13.5546875" style="1107" customWidth="1"/>
    <col min="8194" max="8194" width="13.5546875" style="1107" bestFit="1" customWidth="1"/>
    <col min="8195" max="8195" width="11" style="1107" customWidth="1"/>
    <col min="8196" max="8447" width="8.88671875" style="1107"/>
    <col min="8448" max="8448" width="29.5546875" style="1107" bestFit="1" customWidth="1"/>
    <col min="8449" max="8449" width="13.5546875" style="1107" customWidth="1"/>
    <col min="8450" max="8450" width="13.5546875" style="1107" bestFit="1" customWidth="1"/>
    <col min="8451" max="8451" width="11" style="1107" customWidth="1"/>
    <col min="8452" max="8703" width="8.88671875" style="1107"/>
    <col min="8704" max="8704" width="29.5546875" style="1107" bestFit="1" customWidth="1"/>
    <col min="8705" max="8705" width="13.5546875" style="1107" customWidth="1"/>
    <col min="8706" max="8706" width="13.5546875" style="1107" bestFit="1" customWidth="1"/>
    <col min="8707" max="8707" width="11" style="1107" customWidth="1"/>
    <col min="8708" max="8959" width="8.88671875" style="1107"/>
    <col min="8960" max="8960" width="29.5546875" style="1107" bestFit="1" customWidth="1"/>
    <col min="8961" max="8961" width="13.5546875" style="1107" customWidth="1"/>
    <col min="8962" max="8962" width="13.5546875" style="1107" bestFit="1" customWidth="1"/>
    <col min="8963" max="8963" width="11" style="1107" customWidth="1"/>
    <col min="8964" max="9215" width="8.88671875" style="1107"/>
    <col min="9216" max="9216" width="29.5546875" style="1107" bestFit="1" customWidth="1"/>
    <col min="9217" max="9217" width="13.5546875" style="1107" customWidth="1"/>
    <col min="9218" max="9218" width="13.5546875" style="1107" bestFit="1" customWidth="1"/>
    <col min="9219" max="9219" width="11" style="1107" customWidth="1"/>
    <col min="9220" max="9471" width="8.88671875" style="1107"/>
    <col min="9472" max="9472" width="29.5546875" style="1107" bestFit="1" customWidth="1"/>
    <col min="9473" max="9473" width="13.5546875" style="1107" customWidth="1"/>
    <col min="9474" max="9474" width="13.5546875" style="1107" bestFit="1" customWidth="1"/>
    <col min="9475" max="9475" width="11" style="1107" customWidth="1"/>
    <col min="9476" max="9727" width="8.88671875" style="1107"/>
    <col min="9728" max="9728" width="29.5546875" style="1107" bestFit="1" customWidth="1"/>
    <col min="9729" max="9729" width="13.5546875" style="1107" customWidth="1"/>
    <col min="9730" max="9730" width="13.5546875" style="1107" bestFit="1" customWidth="1"/>
    <col min="9731" max="9731" width="11" style="1107" customWidth="1"/>
    <col min="9732" max="9983" width="8.88671875" style="1107"/>
    <col min="9984" max="9984" width="29.5546875" style="1107" bestFit="1" customWidth="1"/>
    <col min="9985" max="9985" width="13.5546875" style="1107" customWidth="1"/>
    <col min="9986" max="9986" width="13.5546875" style="1107" bestFit="1" customWidth="1"/>
    <col min="9987" max="9987" width="11" style="1107" customWidth="1"/>
    <col min="9988" max="10239" width="8.88671875" style="1107"/>
    <col min="10240" max="10240" width="29.5546875" style="1107" bestFit="1" customWidth="1"/>
    <col min="10241" max="10241" width="13.5546875" style="1107" customWidth="1"/>
    <col min="10242" max="10242" width="13.5546875" style="1107" bestFit="1" customWidth="1"/>
    <col min="10243" max="10243" width="11" style="1107" customWidth="1"/>
    <col min="10244" max="10495" width="8.88671875" style="1107"/>
    <col min="10496" max="10496" width="29.5546875" style="1107" bestFit="1" customWidth="1"/>
    <col min="10497" max="10497" width="13.5546875" style="1107" customWidth="1"/>
    <col min="10498" max="10498" width="13.5546875" style="1107" bestFit="1" customWidth="1"/>
    <col min="10499" max="10499" width="11" style="1107" customWidth="1"/>
    <col min="10500" max="10751" width="8.88671875" style="1107"/>
    <col min="10752" max="10752" width="29.5546875" style="1107" bestFit="1" customWidth="1"/>
    <col min="10753" max="10753" width="13.5546875" style="1107" customWidth="1"/>
    <col min="10754" max="10754" width="13.5546875" style="1107" bestFit="1" customWidth="1"/>
    <col min="10755" max="10755" width="11" style="1107" customWidth="1"/>
    <col min="10756" max="11007" width="8.88671875" style="1107"/>
    <col min="11008" max="11008" width="29.5546875" style="1107" bestFit="1" customWidth="1"/>
    <col min="11009" max="11009" width="13.5546875" style="1107" customWidth="1"/>
    <col min="11010" max="11010" width="13.5546875" style="1107" bestFit="1" customWidth="1"/>
    <col min="11011" max="11011" width="11" style="1107" customWidth="1"/>
    <col min="11012" max="11263" width="8.88671875" style="1107"/>
    <col min="11264" max="11264" width="29.5546875" style="1107" bestFit="1" customWidth="1"/>
    <col min="11265" max="11265" width="13.5546875" style="1107" customWidth="1"/>
    <col min="11266" max="11266" width="13.5546875" style="1107" bestFit="1" customWidth="1"/>
    <col min="11267" max="11267" width="11" style="1107" customWidth="1"/>
    <col min="11268" max="11519" width="8.88671875" style="1107"/>
    <col min="11520" max="11520" width="29.5546875" style="1107" bestFit="1" customWidth="1"/>
    <col min="11521" max="11521" width="13.5546875" style="1107" customWidth="1"/>
    <col min="11522" max="11522" width="13.5546875" style="1107" bestFit="1" customWidth="1"/>
    <col min="11523" max="11523" width="11" style="1107" customWidth="1"/>
    <col min="11524" max="11775" width="8.88671875" style="1107"/>
    <col min="11776" max="11776" width="29.5546875" style="1107" bestFit="1" customWidth="1"/>
    <col min="11777" max="11777" width="13.5546875" style="1107" customWidth="1"/>
    <col min="11778" max="11778" width="13.5546875" style="1107" bestFit="1" customWidth="1"/>
    <col min="11779" max="11779" width="11" style="1107" customWidth="1"/>
    <col min="11780" max="12031" width="8.88671875" style="1107"/>
    <col min="12032" max="12032" width="29.5546875" style="1107" bestFit="1" customWidth="1"/>
    <col min="12033" max="12033" width="13.5546875" style="1107" customWidth="1"/>
    <col min="12034" max="12034" width="13.5546875" style="1107" bestFit="1" customWidth="1"/>
    <col min="12035" max="12035" width="11" style="1107" customWidth="1"/>
    <col min="12036" max="12287" width="8.88671875" style="1107"/>
    <col min="12288" max="12288" width="29.5546875" style="1107" bestFit="1" customWidth="1"/>
    <col min="12289" max="12289" width="13.5546875" style="1107" customWidth="1"/>
    <col min="12290" max="12290" width="13.5546875" style="1107" bestFit="1" customWidth="1"/>
    <col min="12291" max="12291" width="11" style="1107" customWidth="1"/>
    <col min="12292" max="12543" width="8.88671875" style="1107"/>
    <col min="12544" max="12544" width="29.5546875" style="1107" bestFit="1" customWidth="1"/>
    <col min="12545" max="12545" width="13.5546875" style="1107" customWidth="1"/>
    <col min="12546" max="12546" width="13.5546875" style="1107" bestFit="1" customWidth="1"/>
    <col min="12547" max="12547" width="11" style="1107" customWidth="1"/>
    <col min="12548" max="12799" width="8.88671875" style="1107"/>
    <col min="12800" max="12800" width="29.5546875" style="1107" bestFit="1" customWidth="1"/>
    <col min="12801" max="12801" width="13.5546875" style="1107" customWidth="1"/>
    <col min="12802" max="12802" width="13.5546875" style="1107" bestFit="1" customWidth="1"/>
    <col min="12803" max="12803" width="11" style="1107" customWidth="1"/>
    <col min="12804" max="13055" width="8.88671875" style="1107"/>
    <col min="13056" max="13056" width="29.5546875" style="1107" bestFit="1" customWidth="1"/>
    <col min="13057" max="13057" width="13.5546875" style="1107" customWidth="1"/>
    <col min="13058" max="13058" width="13.5546875" style="1107" bestFit="1" customWidth="1"/>
    <col min="13059" max="13059" width="11" style="1107" customWidth="1"/>
    <col min="13060" max="13311" width="8.88671875" style="1107"/>
    <col min="13312" max="13312" width="29.5546875" style="1107" bestFit="1" customWidth="1"/>
    <col min="13313" max="13313" width="13.5546875" style="1107" customWidth="1"/>
    <col min="13314" max="13314" width="13.5546875" style="1107" bestFit="1" customWidth="1"/>
    <col min="13315" max="13315" width="11" style="1107" customWidth="1"/>
    <col min="13316" max="13567" width="8.88671875" style="1107"/>
    <col min="13568" max="13568" width="29.5546875" style="1107" bestFit="1" customWidth="1"/>
    <col min="13569" max="13569" width="13.5546875" style="1107" customWidth="1"/>
    <col min="13570" max="13570" width="13.5546875" style="1107" bestFit="1" customWidth="1"/>
    <col min="13571" max="13571" width="11" style="1107" customWidth="1"/>
    <col min="13572" max="13823" width="8.88671875" style="1107"/>
    <col min="13824" max="13824" width="29.5546875" style="1107" bestFit="1" customWidth="1"/>
    <col min="13825" max="13825" width="13.5546875" style="1107" customWidth="1"/>
    <col min="13826" max="13826" width="13.5546875" style="1107" bestFit="1" customWidth="1"/>
    <col min="13827" max="13827" width="11" style="1107" customWidth="1"/>
    <col min="13828" max="14079" width="8.88671875" style="1107"/>
    <col min="14080" max="14080" width="29.5546875" style="1107" bestFit="1" customWidth="1"/>
    <col min="14081" max="14081" width="13.5546875" style="1107" customWidth="1"/>
    <col min="14082" max="14082" width="13.5546875" style="1107" bestFit="1" customWidth="1"/>
    <col min="14083" max="14083" width="11" style="1107" customWidth="1"/>
    <col min="14084" max="14335" width="8.88671875" style="1107"/>
    <col min="14336" max="14336" width="29.5546875" style="1107" bestFit="1" customWidth="1"/>
    <col min="14337" max="14337" width="13.5546875" style="1107" customWidth="1"/>
    <col min="14338" max="14338" width="13.5546875" style="1107" bestFit="1" customWidth="1"/>
    <col min="14339" max="14339" width="11" style="1107" customWidth="1"/>
    <col min="14340" max="14591" width="8.88671875" style="1107"/>
    <col min="14592" max="14592" width="29.5546875" style="1107" bestFit="1" customWidth="1"/>
    <col min="14593" max="14593" width="13.5546875" style="1107" customWidth="1"/>
    <col min="14594" max="14594" width="13.5546875" style="1107" bestFit="1" customWidth="1"/>
    <col min="14595" max="14595" width="11" style="1107" customWidth="1"/>
    <col min="14596" max="14847" width="8.88671875" style="1107"/>
    <col min="14848" max="14848" width="29.5546875" style="1107" bestFit="1" customWidth="1"/>
    <col min="14849" max="14849" width="13.5546875" style="1107" customWidth="1"/>
    <col min="14850" max="14850" width="13.5546875" style="1107" bestFit="1" customWidth="1"/>
    <col min="14851" max="14851" width="11" style="1107" customWidth="1"/>
    <col min="14852" max="15103" width="8.88671875" style="1107"/>
    <col min="15104" max="15104" width="29.5546875" style="1107" bestFit="1" customWidth="1"/>
    <col min="15105" max="15105" width="13.5546875" style="1107" customWidth="1"/>
    <col min="15106" max="15106" width="13.5546875" style="1107" bestFit="1" customWidth="1"/>
    <col min="15107" max="15107" width="11" style="1107" customWidth="1"/>
    <col min="15108" max="15359" width="8.88671875" style="1107"/>
    <col min="15360" max="15360" width="29.5546875" style="1107" bestFit="1" customWidth="1"/>
    <col min="15361" max="15361" width="13.5546875" style="1107" customWidth="1"/>
    <col min="15362" max="15362" width="13.5546875" style="1107" bestFit="1" customWidth="1"/>
    <col min="15363" max="15363" width="11" style="1107" customWidth="1"/>
    <col min="15364" max="15615" width="8.88671875" style="1107"/>
    <col min="15616" max="15616" width="29.5546875" style="1107" bestFit="1" customWidth="1"/>
    <col min="15617" max="15617" width="13.5546875" style="1107" customWidth="1"/>
    <col min="15618" max="15618" width="13.5546875" style="1107" bestFit="1" customWidth="1"/>
    <col min="15619" max="15619" width="11" style="1107" customWidth="1"/>
    <col min="15620" max="15871" width="8.88671875" style="1107"/>
    <col min="15872" max="15872" width="29.5546875" style="1107" bestFit="1" customWidth="1"/>
    <col min="15873" max="15873" width="13.5546875" style="1107" customWidth="1"/>
    <col min="15874" max="15874" width="13.5546875" style="1107" bestFit="1" customWidth="1"/>
    <col min="15875" max="15875" width="11" style="1107" customWidth="1"/>
    <col min="15876" max="16127" width="8.88671875" style="1107"/>
    <col min="16128" max="16128" width="29.5546875" style="1107" bestFit="1" customWidth="1"/>
    <col min="16129" max="16129" width="13.5546875" style="1107" customWidth="1"/>
    <col min="16130" max="16130" width="13.5546875" style="1107" bestFit="1" customWidth="1"/>
    <col min="16131" max="16131" width="11" style="1107" customWidth="1"/>
    <col min="16132" max="16383" width="8.88671875" style="1107"/>
    <col min="16384" max="16384" width="8.88671875" style="1107" customWidth="1"/>
  </cols>
  <sheetData>
    <row r="1" spans="1:6" ht="15.75">
      <c r="A1" s="1172" t="s">
        <v>106</v>
      </c>
      <c r="B1" s="1172"/>
      <c r="C1" s="1172"/>
      <c r="D1" s="1172"/>
    </row>
    <row r="2" spans="1:6" ht="15.75">
      <c r="A2" s="1173" t="s">
        <v>109</v>
      </c>
      <c r="B2" s="1173"/>
      <c r="C2" s="1173"/>
      <c r="D2" s="1173"/>
    </row>
    <row r="3" spans="1:6" ht="15.75">
      <c r="A3" s="1173" t="s">
        <v>121</v>
      </c>
      <c r="B3" s="1173"/>
      <c r="C3" s="1173"/>
      <c r="D3" s="1173"/>
    </row>
    <row r="4" spans="1:6" ht="16.5" thickBot="1">
      <c r="A4" s="1130"/>
    </row>
    <row r="5" spans="1:6" ht="81" customHeight="1" thickBot="1">
      <c r="A5" s="120" t="s">
        <v>105</v>
      </c>
      <c r="B5" s="1106" t="s">
        <v>108</v>
      </c>
      <c r="C5" s="1108" t="s">
        <v>104</v>
      </c>
      <c r="D5" s="1113" t="s">
        <v>103</v>
      </c>
    </row>
    <row r="6" spans="1:6">
      <c r="A6" s="1029" t="s">
        <v>143</v>
      </c>
      <c r="B6" s="1092">
        <f>'Eastern Florida '!C40</f>
        <v>492796.81</v>
      </c>
      <c r="C6" s="1093">
        <v>492796.81999999995</v>
      </c>
      <c r="D6" s="1105">
        <f t="shared" ref="D6:D33" si="0">B6-C6</f>
        <v>-9.9999999511055648E-3</v>
      </c>
    </row>
    <row r="7" spans="1:6">
      <c r="A7" s="1083" t="s">
        <v>122</v>
      </c>
      <c r="B7" s="1100">
        <f>Broward!C40</f>
        <v>602906.86</v>
      </c>
      <c r="C7" s="1099">
        <v>602907</v>
      </c>
      <c r="D7" s="1103">
        <f t="shared" si="0"/>
        <v>-0.14000000001396984</v>
      </c>
    </row>
    <row r="8" spans="1:6">
      <c r="A8" s="1084" t="s">
        <v>144</v>
      </c>
      <c r="B8" s="1100">
        <f>'Central Florida '!C40</f>
        <v>103017</v>
      </c>
      <c r="C8" s="1109">
        <v>103017</v>
      </c>
      <c r="D8" s="1103">
        <f t="shared" si="0"/>
        <v>0</v>
      </c>
    </row>
    <row r="9" spans="1:6">
      <c r="A9" s="1084" t="s">
        <v>145</v>
      </c>
      <c r="B9" s="1100">
        <f>Chipola!C40</f>
        <v>52342</v>
      </c>
      <c r="C9" s="1109">
        <v>52342</v>
      </c>
      <c r="D9" s="1103">
        <f t="shared" si="0"/>
        <v>0</v>
      </c>
    </row>
    <row r="10" spans="1:6">
      <c r="A10" s="1084" t="s">
        <v>146</v>
      </c>
      <c r="B10" s="1100">
        <f>Daytona!C40</f>
        <v>687204.81</v>
      </c>
      <c r="C10" s="1109">
        <v>687205</v>
      </c>
      <c r="D10" s="1103">
        <f t="shared" si="0"/>
        <v>-0.18999999994412065</v>
      </c>
    </row>
    <row r="11" spans="1:6">
      <c r="A11" s="1084" t="s">
        <v>147</v>
      </c>
      <c r="B11" s="1100">
        <f>'FL SouthWestern'!C40</f>
        <v>403992</v>
      </c>
      <c r="C11" s="1109">
        <v>403992</v>
      </c>
      <c r="D11" s="1103">
        <f t="shared" si="0"/>
        <v>0</v>
      </c>
      <c r="F11" s="956"/>
    </row>
    <row r="12" spans="1:6">
      <c r="A12" s="1084" t="s">
        <v>148</v>
      </c>
      <c r="B12" s="1100">
        <f>FSCJ!C40</f>
        <v>1069038.99</v>
      </c>
      <c r="C12" s="1109">
        <v>1069039</v>
      </c>
      <c r="D12" s="1103">
        <f t="shared" si="0"/>
        <v>-1.0000000009313226E-2</v>
      </c>
    </row>
    <row r="13" spans="1:6">
      <c r="A13" s="1084" t="s">
        <v>149</v>
      </c>
      <c r="B13" s="1102">
        <f>'Florida Keys'!C40</f>
        <v>41399.83</v>
      </c>
      <c r="C13" s="1110">
        <v>41400</v>
      </c>
      <c r="D13" s="1098">
        <f t="shared" si="0"/>
        <v>-0.16999999999825377</v>
      </c>
      <c r="E13" s="126"/>
    </row>
    <row r="14" spans="1:6">
      <c r="A14" s="1084" t="s">
        <v>150</v>
      </c>
      <c r="B14" s="1095">
        <f>'Gulf Coast'!C40</f>
        <v>409668</v>
      </c>
      <c r="C14" s="1111">
        <v>409668</v>
      </c>
      <c r="D14" s="1104">
        <f t="shared" si="0"/>
        <v>0</v>
      </c>
      <c r="E14" s="119"/>
    </row>
    <row r="15" spans="1:6">
      <c r="A15" s="1084" t="s">
        <v>151</v>
      </c>
      <c r="B15" s="1095">
        <f>Hillsborough!C40</f>
        <v>820411</v>
      </c>
      <c r="C15" s="1111">
        <v>820411</v>
      </c>
      <c r="D15" s="1104">
        <f t="shared" si="0"/>
        <v>0</v>
      </c>
    </row>
    <row r="16" spans="1:6">
      <c r="A16" s="1083" t="s">
        <v>152</v>
      </c>
      <c r="B16" s="1100">
        <f>'Indian River'!C40</f>
        <v>468682.55</v>
      </c>
      <c r="C16" s="1109">
        <v>468683</v>
      </c>
      <c r="D16" s="1103">
        <f t="shared" si="0"/>
        <v>-0.45000000001164153</v>
      </c>
    </row>
    <row r="17" spans="1:5">
      <c r="A17" s="1083" t="s">
        <v>75</v>
      </c>
      <c r="B17" s="1101">
        <f>'Florida Gateway'!C40</f>
        <v>149934.24999999997</v>
      </c>
      <c r="C17" s="1112">
        <v>149934.25</v>
      </c>
      <c r="D17" s="1103">
        <f t="shared" si="0"/>
        <v>0</v>
      </c>
      <c r="E17" s="119"/>
    </row>
    <row r="18" spans="1:5">
      <c r="A18" s="1084" t="s">
        <v>153</v>
      </c>
      <c r="B18" s="1101">
        <f>'Lake-Sumter'!C40</f>
        <v>127888.81</v>
      </c>
      <c r="C18" s="1112">
        <v>127889</v>
      </c>
      <c r="D18" s="1103">
        <f t="shared" si="0"/>
        <v>-0.19000000000232831</v>
      </c>
    </row>
    <row r="19" spans="1:5">
      <c r="A19" s="1084" t="s">
        <v>154</v>
      </c>
      <c r="B19" s="1101">
        <f>'SCF, Manatee'!C40</f>
        <v>252291.07999999996</v>
      </c>
      <c r="C19" s="1112">
        <v>252290</v>
      </c>
      <c r="D19" s="1103">
        <f t="shared" si="0"/>
        <v>1.0799999999580905</v>
      </c>
    </row>
    <row r="20" spans="1:5" ht="15.75">
      <c r="A20" s="1083" t="s">
        <v>155</v>
      </c>
      <c r="B20" s="1095">
        <f>'Miami Dade'!C40</f>
        <v>2445939</v>
      </c>
      <c r="C20" s="1112">
        <v>2445939</v>
      </c>
      <c r="D20" s="1104">
        <f t="shared" si="0"/>
        <v>0</v>
      </c>
      <c r="E20" s="118"/>
    </row>
    <row r="21" spans="1:5">
      <c r="A21" s="1084" t="s">
        <v>156</v>
      </c>
      <c r="B21" s="1101">
        <f>'North Florida'!C40</f>
        <v>91586</v>
      </c>
      <c r="C21" s="1099">
        <v>91586</v>
      </c>
      <c r="D21" s="1103">
        <f t="shared" si="0"/>
        <v>0</v>
      </c>
    </row>
    <row r="22" spans="1:5">
      <c r="A22" s="1084" t="s">
        <v>157</v>
      </c>
      <c r="B22" s="1095">
        <f>'Northwest Florida '!C40</f>
        <v>53929.66</v>
      </c>
      <c r="C22" s="1112">
        <v>53930</v>
      </c>
      <c r="D22" s="1104">
        <f t="shared" si="0"/>
        <v>-0.33999999999650754</v>
      </c>
    </row>
    <row r="23" spans="1:5">
      <c r="A23" s="1083" t="s">
        <v>107</v>
      </c>
      <c r="B23" s="1100">
        <f>'Palm Beach'!C40</f>
        <v>507501</v>
      </c>
      <c r="C23" s="1112">
        <v>507501</v>
      </c>
      <c r="D23" s="1103">
        <f t="shared" si="0"/>
        <v>0</v>
      </c>
    </row>
    <row r="24" spans="1:5">
      <c r="A24" s="1084" t="s">
        <v>158</v>
      </c>
      <c r="B24" s="1100">
        <f>'Pasco-Hernando'!C40</f>
        <v>483166.54</v>
      </c>
      <c r="C24" s="1112">
        <v>483167</v>
      </c>
      <c r="D24" s="1103">
        <f t="shared" si="0"/>
        <v>-0.46000000002095476</v>
      </c>
    </row>
    <row r="25" spans="1:5">
      <c r="A25" s="1083" t="s">
        <v>159</v>
      </c>
      <c r="B25" s="1101">
        <f>Pensacola!C40</f>
        <v>206680</v>
      </c>
      <c r="C25" s="1112">
        <v>206681</v>
      </c>
      <c r="D25" s="1103">
        <f t="shared" si="0"/>
        <v>-1</v>
      </c>
    </row>
    <row r="26" spans="1:5">
      <c r="A26" s="1083" t="s">
        <v>160</v>
      </c>
      <c r="B26" s="1100">
        <f>Polk!C40</f>
        <v>177218.65</v>
      </c>
      <c r="C26" s="1112">
        <v>177218</v>
      </c>
      <c r="D26" s="1103">
        <f t="shared" si="0"/>
        <v>0.64999999999417923</v>
      </c>
    </row>
    <row r="27" spans="1:5">
      <c r="A27" s="1083" t="s">
        <v>161</v>
      </c>
      <c r="B27" s="1101">
        <f>'Saint Johns'!C40</f>
        <v>154456.06000000003</v>
      </c>
      <c r="C27" s="1101">
        <v>154456.06000000003</v>
      </c>
      <c r="D27" s="1103">
        <f t="shared" si="0"/>
        <v>0</v>
      </c>
      <c r="E27" s="119"/>
    </row>
    <row r="28" spans="1:5">
      <c r="A28" s="1083" t="s">
        <v>162</v>
      </c>
      <c r="B28" s="1101">
        <f>'Saint Pete'!C40</f>
        <v>1106054.43</v>
      </c>
      <c r="C28" s="1112">
        <v>1106054</v>
      </c>
      <c r="D28" s="1103">
        <f t="shared" si="0"/>
        <v>0.42999999993480742</v>
      </c>
      <c r="E28" s="119"/>
    </row>
    <row r="29" spans="1:5">
      <c r="A29" s="1084" t="s">
        <v>163</v>
      </c>
      <c r="B29" s="1100">
        <f>'Santa Fe'!C40</f>
        <v>485410.11000000004</v>
      </c>
      <c r="C29" s="1112">
        <v>485410</v>
      </c>
      <c r="D29" s="1103">
        <f t="shared" si="0"/>
        <v>0.11000000004423782</v>
      </c>
    </row>
    <row r="30" spans="1:5">
      <c r="A30" s="1083" t="s">
        <v>164</v>
      </c>
      <c r="B30" s="1101">
        <f>Seminole!C40</f>
        <v>237506</v>
      </c>
      <c r="C30" s="1112">
        <v>237506</v>
      </c>
      <c r="D30" s="1103">
        <f t="shared" si="0"/>
        <v>0</v>
      </c>
      <c r="E30" s="119"/>
    </row>
    <row r="31" spans="1:5">
      <c r="A31" s="1084" t="s">
        <v>165</v>
      </c>
      <c r="B31" s="1101">
        <f>'South Florida'!C40</f>
        <v>97345.7</v>
      </c>
      <c r="C31" s="1112">
        <v>97346</v>
      </c>
      <c r="D31" s="1103">
        <f t="shared" si="0"/>
        <v>-0.30000000000291038</v>
      </c>
    </row>
    <row r="32" spans="1:5">
      <c r="A32" s="1084" t="s">
        <v>166</v>
      </c>
      <c r="B32" s="1095">
        <f>Tallahassee!C40</f>
        <v>378534.71</v>
      </c>
      <c r="C32" s="1112">
        <v>378535</v>
      </c>
      <c r="D32" s="1104">
        <f t="shared" si="0"/>
        <v>-0.28999999997904524</v>
      </c>
    </row>
    <row r="33" spans="1:4" ht="15.75" thickBot="1">
      <c r="A33" s="1084" t="s">
        <v>167</v>
      </c>
      <c r="B33" s="1094">
        <f>Valencia!C40</f>
        <v>890544.23999999883</v>
      </c>
      <c r="C33" s="1112">
        <v>890544</v>
      </c>
      <c r="D33" s="1096">
        <f t="shared" si="0"/>
        <v>0.23999999882653356</v>
      </c>
    </row>
    <row r="34" spans="1:4" ht="16.5" thickBot="1">
      <c r="A34" s="1085" t="s">
        <v>36</v>
      </c>
      <c r="B34" s="1097">
        <f>SUM(B6:B33)</f>
        <v>12997446.089999996</v>
      </c>
      <c r="C34" s="1086">
        <f>SUM(C6:C33)</f>
        <v>12997447.130000001</v>
      </c>
      <c r="D34" s="1087">
        <f>SUM(D6:D33)</f>
        <v>-1.0400000011723023</v>
      </c>
    </row>
    <row r="35" spans="1:4">
      <c r="A35" s="1119" t="s">
        <v>178</v>
      </c>
      <c r="B35" s="1119"/>
      <c r="C35" s="1119"/>
      <c r="D35" s="1119"/>
    </row>
    <row r="36" spans="1:4">
      <c r="A36" s="1120"/>
      <c r="B36" s="1120"/>
      <c r="C36" s="1120"/>
      <c r="D36" s="1120"/>
    </row>
    <row r="37" spans="1:4" ht="60" customHeight="1">
      <c r="A37" s="1171" t="s">
        <v>168</v>
      </c>
      <c r="B37" s="1171"/>
      <c r="C37" s="1171"/>
      <c r="D37" s="1171"/>
    </row>
    <row r="38" spans="1:4" ht="15" customHeight="1">
      <c r="A38" s="1171"/>
      <c r="B38" s="1171"/>
      <c r="C38" s="1171"/>
      <c r="D38" s="1171"/>
    </row>
    <row r="39" spans="1:4" ht="58.5" customHeight="1">
      <c r="A39" s="1171" t="s">
        <v>177</v>
      </c>
      <c r="B39" s="1171"/>
      <c r="C39" s="1171"/>
      <c r="D39" s="1171"/>
    </row>
    <row r="40" spans="1:4">
      <c r="A40" s="1171"/>
      <c r="B40" s="1171"/>
      <c r="C40" s="1171"/>
      <c r="D40" s="1171"/>
    </row>
    <row r="41" spans="1:4">
      <c r="B41" s="117"/>
    </row>
    <row r="57" spans="4:4">
      <c r="D57" s="116"/>
    </row>
  </sheetData>
  <printOptions horizontalCentered="1"/>
  <pageMargins left="0.55000000000000004" right="0.4" top="0.25" bottom="0.25" header="0" footer="0.15"/>
  <pageSetup scale="90" fitToHeight="0" orientation="landscape" r:id="rId1"/>
  <headerFooter alignWithMargins="0">
    <oddFooter xml:space="preserve">&amp;L&amp;9&amp;Z&amp;F\&amp;A&amp;C     </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423"/>
      <c r="C1" s="424"/>
      <c r="D1" s="424"/>
      <c r="E1" s="424"/>
      <c r="F1" s="424"/>
      <c r="G1" s="424"/>
      <c r="H1" s="425"/>
      <c r="I1" s="422"/>
      <c r="J1" s="422"/>
    </row>
    <row r="2" spans="1:10" ht="24" customHeight="1">
      <c r="A2" s="423" t="s">
        <v>0</v>
      </c>
      <c r="B2" s="423"/>
      <c r="C2" s="423"/>
      <c r="D2" s="423"/>
      <c r="E2" s="423"/>
      <c r="F2" s="423"/>
      <c r="G2" s="423"/>
      <c r="H2" s="425"/>
      <c r="I2" s="422"/>
      <c r="J2" s="422"/>
    </row>
    <row r="3" spans="1:10" ht="23.1" customHeight="1">
      <c r="A3" s="473" t="s">
        <v>114</v>
      </c>
      <c r="B3" s="423"/>
      <c r="C3" s="423"/>
      <c r="D3" s="423"/>
      <c r="E3" s="423"/>
      <c r="F3" s="423"/>
      <c r="G3" s="423"/>
      <c r="H3" s="425"/>
      <c r="I3" s="422"/>
      <c r="J3" s="422"/>
    </row>
    <row r="4" spans="1:10" ht="15" customHeight="1">
      <c r="A4" s="423"/>
      <c r="B4" s="423"/>
      <c r="C4" s="461"/>
      <c r="D4" s="461"/>
      <c r="E4" s="461"/>
      <c r="F4" s="423"/>
      <c r="G4" s="423"/>
      <c r="H4" s="425"/>
      <c r="I4" s="422"/>
      <c r="J4" s="422"/>
    </row>
    <row r="5" spans="1:10" ht="24.75" customHeight="1" thickBot="1">
      <c r="A5" s="423"/>
      <c r="B5" s="471" t="s">
        <v>115</v>
      </c>
      <c r="C5" s="1180" t="s">
        <v>68</v>
      </c>
      <c r="D5" s="1180"/>
      <c r="E5" s="1180"/>
      <c r="F5" s="1180"/>
      <c r="G5" s="1180"/>
      <c r="H5" s="425"/>
      <c r="I5" s="422"/>
      <c r="J5" s="422"/>
    </row>
    <row r="6" spans="1:10" ht="15" customHeight="1">
      <c r="A6" s="423"/>
      <c r="B6" s="423"/>
      <c r="C6" s="461"/>
      <c r="D6" s="461"/>
      <c r="E6" s="461"/>
      <c r="F6" s="423"/>
      <c r="G6" s="423"/>
      <c r="H6" s="425"/>
      <c r="I6" s="422"/>
      <c r="J6" s="422"/>
    </row>
    <row r="7" spans="1:10" ht="14.1" customHeight="1" thickBot="1">
      <c r="A7" s="425"/>
      <c r="B7" s="425"/>
      <c r="C7" s="425"/>
      <c r="D7" s="425"/>
      <c r="E7" s="425"/>
      <c r="F7" s="425"/>
      <c r="G7" s="425"/>
      <c r="H7" s="425"/>
      <c r="I7" s="422"/>
      <c r="J7" s="422"/>
    </row>
    <row r="8" spans="1:10" ht="106.9" customHeight="1" thickBot="1">
      <c r="A8" s="467"/>
      <c r="B8" s="468" t="s">
        <v>7</v>
      </c>
      <c r="C8" s="468" t="s">
        <v>71</v>
      </c>
      <c r="D8" s="468" t="s">
        <v>95</v>
      </c>
      <c r="E8" s="468" t="s">
        <v>98</v>
      </c>
      <c r="F8" s="468" t="s">
        <v>116</v>
      </c>
      <c r="G8" s="469" t="s">
        <v>36</v>
      </c>
      <c r="H8" s="462"/>
      <c r="I8" s="422"/>
      <c r="J8" s="422"/>
    </row>
    <row r="9" spans="1:10" ht="24.6" customHeight="1">
      <c r="A9" s="463" t="s">
        <v>1</v>
      </c>
      <c r="B9" s="464" t="s">
        <v>8</v>
      </c>
      <c r="C9" s="465"/>
      <c r="D9" s="466"/>
      <c r="E9" s="466"/>
      <c r="F9" s="466"/>
      <c r="G9" s="466"/>
      <c r="H9" s="426"/>
      <c r="I9" s="422"/>
      <c r="J9" s="422"/>
    </row>
    <row r="10" spans="1:10" ht="24.6" customHeight="1">
      <c r="A10" s="430">
        <v>1</v>
      </c>
      <c r="B10" s="454" t="s">
        <v>9</v>
      </c>
      <c r="C10" s="431">
        <v>65604.08</v>
      </c>
      <c r="D10" s="431">
        <v>0</v>
      </c>
      <c r="E10" s="431">
        <v>0</v>
      </c>
      <c r="F10" s="431">
        <v>0</v>
      </c>
      <c r="G10" s="1062">
        <f>SUM(C10:F10)</f>
        <v>65604.08</v>
      </c>
      <c r="H10" s="426"/>
      <c r="I10" s="422"/>
      <c r="J10" s="422"/>
    </row>
    <row r="11" spans="1:10" ht="24.6" customHeight="1">
      <c r="A11" s="430">
        <v>2</v>
      </c>
      <c r="B11" s="454" t="s">
        <v>10</v>
      </c>
      <c r="C11" s="432">
        <v>0</v>
      </c>
      <c r="D11" s="432">
        <v>0</v>
      </c>
      <c r="E11" s="432">
        <v>0</v>
      </c>
      <c r="F11" s="432">
        <v>0</v>
      </c>
      <c r="G11" s="1165">
        <f t="shared" ref="G11:G13" si="0">SUM(C11:F11)</f>
        <v>0</v>
      </c>
      <c r="H11" s="426"/>
      <c r="I11" s="422"/>
      <c r="J11" s="422"/>
    </row>
    <row r="12" spans="1:10" ht="24.6" customHeight="1">
      <c r="A12" s="430">
        <v>3</v>
      </c>
      <c r="B12" s="454" t="s">
        <v>11</v>
      </c>
      <c r="C12" s="432">
        <v>29729.19</v>
      </c>
      <c r="D12" s="432">
        <v>0</v>
      </c>
      <c r="E12" s="432">
        <v>0</v>
      </c>
      <c r="F12" s="432">
        <v>0</v>
      </c>
      <c r="G12" s="1165">
        <f t="shared" si="0"/>
        <v>29729.19</v>
      </c>
      <c r="H12" s="426"/>
      <c r="I12" s="422"/>
      <c r="J12" s="422"/>
    </row>
    <row r="13" spans="1:10" ht="24.6" customHeight="1">
      <c r="A13" s="433">
        <v>4</v>
      </c>
      <c r="B13" s="454" t="s">
        <v>12</v>
      </c>
      <c r="C13" s="432">
        <v>0</v>
      </c>
      <c r="D13" s="432">
        <v>0</v>
      </c>
      <c r="E13" s="432">
        <v>0</v>
      </c>
      <c r="F13" s="432">
        <v>0</v>
      </c>
      <c r="G13" s="1165">
        <f t="shared" si="0"/>
        <v>0</v>
      </c>
      <c r="H13" s="426"/>
      <c r="I13" s="422"/>
      <c r="J13" s="422"/>
    </row>
    <row r="14" spans="1:10" ht="24.6" customHeight="1">
      <c r="A14" s="434"/>
      <c r="B14" s="470" t="s">
        <v>13</v>
      </c>
      <c r="C14" s="1066">
        <f>SUM(C10:C13)</f>
        <v>95333.27</v>
      </c>
      <c r="D14" s="1066">
        <f t="shared" ref="D14:F14" si="1">SUM(D10:D13)</f>
        <v>0</v>
      </c>
      <c r="E14" s="1066">
        <f t="shared" si="1"/>
        <v>0</v>
      </c>
      <c r="F14" s="1066">
        <f t="shared" si="1"/>
        <v>0</v>
      </c>
      <c r="G14" s="1166">
        <f>SUM(C14:F14)</f>
        <v>95333.27</v>
      </c>
      <c r="H14" s="426"/>
      <c r="I14" s="1070"/>
      <c r="J14" s="1070"/>
    </row>
    <row r="15" spans="1:10" ht="43.9" customHeight="1">
      <c r="A15" s="427" t="s">
        <v>2</v>
      </c>
      <c r="B15" s="428" t="s">
        <v>14</v>
      </c>
      <c r="C15" s="435"/>
      <c r="D15" s="435"/>
      <c r="E15" s="435"/>
      <c r="F15" s="435"/>
      <c r="G15" s="1165"/>
      <c r="H15" s="426"/>
      <c r="I15" s="1064"/>
      <c r="J15" s="1064"/>
    </row>
    <row r="16" spans="1:10" ht="24.6" customHeight="1">
      <c r="A16" s="436">
        <v>1</v>
      </c>
      <c r="B16" s="455" t="s">
        <v>15</v>
      </c>
      <c r="C16" s="437">
        <v>0</v>
      </c>
      <c r="D16" s="437">
        <v>0</v>
      </c>
      <c r="E16" s="437">
        <v>0</v>
      </c>
      <c r="F16" s="437">
        <v>0</v>
      </c>
      <c r="G16" s="1165">
        <f>SUM(C16:F16)</f>
        <v>0</v>
      </c>
      <c r="H16" s="426"/>
      <c r="I16" s="1064"/>
      <c r="J16" s="1064"/>
    </row>
    <row r="17" spans="1:10" ht="43.9" customHeight="1">
      <c r="A17" s="438"/>
      <c r="B17" s="439" t="s">
        <v>16</v>
      </c>
      <c r="C17" s="1066">
        <f>SUM(C16)</f>
        <v>0</v>
      </c>
      <c r="D17" s="1066">
        <f t="shared" ref="D17:F17" si="2">SUM(D16)</f>
        <v>0</v>
      </c>
      <c r="E17" s="1066">
        <f t="shared" si="2"/>
        <v>0</v>
      </c>
      <c r="F17" s="1066">
        <f t="shared" si="2"/>
        <v>0</v>
      </c>
      <c r="G17" s="1166">
        <f>SUM(C17:F17)</f>
        <v>0</v>
      </c>
      <c r="H17" s="426"/>
      <c r="I17" s="1068"/>
      <c r="J17" s="1070"/>
    </row>
    <row r="18" spans="1:10" ht="43.9" customHeight="1">
      <c r="A18" s="427" t="s">
        <v>3</v>
      </c>
      <c r="B18" s="428" t="s">
        <v>38</v>
      </c>
      <c r="C18" s="435">
        <v>28608.560000000001</v>
      </c>
      <c r="D18" s="435">
        <v>2975.76</v>
      </c>
      <c r="E18" s="435">
        <v>0</v>
      </c>
      <c r="F18" s="435">
        <v>0</v>
      </c>
      <c r="G18" s="1165">
        <f>SUM(C18:F18)</f>
        <v>31584.32</v>
      </c>
      <c r="H18" s="426"/>
      <c r="I18" s="1064"/>
      <c r="J18" s="1064"/>
    </row>
    <row r="19" spans="1:10" ht="24.6" customHeight="1">
      <c r="A19" s="438"/>
      <c r="B19" s="439" t="s">
        <v>17</v>
      </c>
      <c r="C19" s="1066">
        <f>SUM(C18)</f>
        <v>28608.560000000001</v>
      </c>
      <c r="D19" s="1066">
        <f t="shared" ref="D19:F19" si="3">SUM(D18)</f>
        <v>2975.76</v>
      </c>
      <c r="E19" s="1066">
        <f t="shared" si="3"/>
        <v>0</v>
      </c>
      <c r="F19" s="1066">
        <f t="shared" si="3"/>
        <v>0</v>
      </c>
      <c r="G19" s="1166">
        <f>SUM(C19:F19)</f>
        <v>31584.32</v>
      </c>
      <c r="H19" s="426"/>
      <c r="I19" s="1068"/>
      <c r="J19" s="1070"/>
    </row>
    <row r="20" spans="1:10" ht="24.6" customHeight="1">
      <c r="A20" s="427" t="s">
        <v>4</v>
      </c>
      <c r="B20" s="428" t="s">
        <v>18</v>
      </c>
      <c r="C20" s="435"/>
      <c r="D20" s="435"/>
      <c r="E20" s="435"/>
      <c r="F20" s="435"/>
      <c r="G20" s="1165"/>
      <c r="H20" s="426"/>
      <c r="I20" s="1064"/>
      <c r="J20" s="1064"/>
    </row>
    <row r="21" spans="1:10" ht="24.6" customHeight="1">
      <c r="A21" s="430">
        <v>1</v>
      </c>
      <c r="B21" s="454" t="s">
        <v>19</v>
      </c>
      <c r="C21" s="432">
        <v>0</v>
      </c>
      <c r="D21" s="432">
        <v>0</v>
      </c>
      <c r="E21" s="432">
        <v>622</v>
      </c>
      <c r="F21" s="432">
        <v>0</v>
      </c>
      <c r="G21" s="1165">
        <f t="shared" ref="G21:G27" si="4">SUM(C21:F21)</f>
        <v>622</v>
      </c>
      <c r="H21" s="426"/>
      <c r="I21" s="1064"/>
      <c r="J21" s="1064"/>
    </row>
    <row r="22" spans="1:10" ht="24.6" customHeight="1">
      <c r="A22" s="430">
        <v>2</v>
      </c>
      <c r="B22" s="455" t="s">
        <v>40</v>
      </c>
      <c r="C22" s="432">
        <v>0</v>
      </c>
      <c r="D22" s="432">
        <v>0</v>
      </c>
      <c r="E22" s="432">
        <v>0</v>
      </c>
      <c r="F22" s="432">
        <v>0</v>
      </c>
      <c r="G22" s="1165">
        <f t="shared" si="4"/>
        <v>0</v>
      </c>
      <c r="H22" s="426"/>
      <c r="I22" s="1064"/>
      <c r="J22" s="1064"/>
    </row>
    <row r="23" spans="1:10" ht="24.6" customHeight="1">
      <c r="A23" s="430">
        <v>3</v>
      </c>
      <c r="B23" s="454" t="s">
        <v>20</v>
      </c>
      <c r="C23" s="432">
        <v>0</v>
      </c>
      <c r="D23" s="432">
        <v>0</v>
      </c>
      <c r="E23" s="432">
        <v>0</v>
      </c>
      <c r="F23" s="432">
        <v>0</v>
      </c>
      <c r="G23" s="1165">
        <f t="shared" si="4"/>
        <v>0</v>
      </c>
      <c r="H23" s="426"/>
      <c r="I23" s="1064"/>
      <c r="J23" s="1064"/>
    </row>
    <row r="24" spans="1:10" ht="24.6" customHeight="1">
      <c r="A24" s="430">
        <v>4</v>
      </c>
      <c r="B24" s="454" t="s">
        <v>21</v>
      </c>
      <c r="C24" s="432">
        <v>0</v>
      </c>
      <c r="D24" s="432">
        <v>0</v>
      </c>
      <c r="E24" s="432">
        <v>0</v>
      </c>
      <c r="F24" s="432">
        <v>0</v>
      </c>
      <c r="G24" s="1165">
        <f t="shared" si="4"/>
        <v>0</v>
      </c>
      <c r="H24" s="426"/>
      <c r="I24" s="1064"/>
      <c r="J24" s="1064"/>
    </row>
    <row r="25" spans="1:10" ht="24.6" customHeight="1">
      <c r="A25" s="430">
        <v>5</v>
      </c>
      <c r="B25" s="454" t="s">
        <v>22</v>
      </c>
      <c r="C25" s="432">
        <v>0</v>
      </c>
      <c r="D25" s="432">
        <v>0</v>
      </c>
      <c r="E25" s="432">
        <v>0</v>
      </c>
      <c r="F25" s="432">
        <v>0</v>
      </c>
      <c r="G25" s="1165">
        <f t="shared" si="4"/>
        <v>0</v>
      </c>
      <c r="H25" s="426"/>
      <c r="I25" s="1064"/>
      <c r="J25" s="1064"/>
    </row>
    <row r="26" spans="1:10" ht="24.6" customHeight="1">
      <c r="A26" s="430">
        <v>6</v>
      </c>
      <c r="B26" s="454" t="s">
        <v>23</v>
      </c>
      <c r="C26" s="432">
        <v>0</v>
      </c>
      <c r="D26" s="432">
        <v>0</v>
      </c>
      <c r="E26" s="432">
        <v>0</v>
      </c>
      <c r="F26" s="432">
        <v>0</v>
      </c>
      <c r="G26" s="1165">
        <f t="shared" si="4"/>
        <v>0</v>
      </c>
      <c r="H26" s="426"/>
      <c r="I26" s="1064"/>
      <c r="J26" s="1064"/>
    </row>
    <row r="27" spans="1:10" ht="24.6" customHeight="1">
      <c r="A27" s="430">
        <v>7</v>
      </c>
      <c r="B27" s="454" t="s">
        <v>24</v>
      </c>
      <c r="C27" s="435">
        <v>0</v>
      </c>
      <c r="D27" s="435">
        <v>0</v>
      </c>
      <c r="E27" s="435">
        <v>0</v>
      </c>
      <c r="F27" s="435">
        <v>0</v>
      </c>
      <c r="G27" s="1165">
        <f t="shared" si="4"/>
        <v>0</v>
      </c>
      <c r="H27" s="426"/>
      <c r="I27" s="1064"/>
      <c r="J27" s="1064"/>
    </row>
    <row r="28" spans="1:10" ht="24.6" customHeight="1">
      <c r="A28" s="440"/>
      <c r="B28" s="439" t="s">
        <v>25</v>
      </c>
      <c r="C28" s="1067">
        <f>SUM(C21:C27)</f>
        <v>0</v>
      </c>
      <c r="D28" s="1067">
        <f t="shared" ref="D28:F28" si="5">SUM(D21:D27)</f>
        <v>0</v>
      </c>
      <c r="E28" s="1067">
        <f t="shared" si="5"/>
        <v>622</v>
      </c>
      <c r="F28" s="1067">
        <f t="shared" si="5"/>
        <v>0</v>
      </c>
      <c r="G28" s="1166">
        <f>SUM(C28:F28)</f>
        <v>622</v>
      </c>
      <c r="H28" s="441"/>
      <c r="I28" s="1064"/>
      <c r="J28" s="1064"/>
    </row>
    <row r="29" spans="1:10" ht="24.6" customHeight="1">
      <c r="A29" s="427" t="s">
        <v>5</v>
      </c>
      <c r="B29" s="453" t="s">
        <v>26</v>
      </c>
      <c r="C29" s="429"/>
      <c r="D29" s="429"/>
      <c r="E29" s="429"/>
      <c r="F29" s="429"/>
      <c r="G29" s="1167"/>
      <c r="H29" s="426"/>
      <c r="I29" s="1064"/>
      <c r="J29" s="1064"/>
    </row>
    <row r="30" spans="1:10" ht="24.6" customHeight="1">
      <c r="A30" s="430">
        <v>1</v>
      </c>
      <c r="B30" s="454" t="s">
        <v>27</v>
      </c>
      <c r="C30" s="432">
        <v>0</v>
      </c>
      <c r="D30" s="432">
        <v>0</v>
      </c>
      <c r="E30" s="432">
        <v>0</v>
      </c>
      <c r="F30" s="432">
        <v>0</v>
      </c>
      <c r="G30" s="1165">
        <f t="shared" ref="G30:G37" si="6">SUM(C30:F30)</f>
        <v>0</v>
      </c>
      <c r="H30" s="426"/>
      <c r="I30" s="1064"/>
      <c r="J30" s="1064"/>
    </row>
    <row r="31" spans="1:10" ht="24.6" customHeight="1">
      <c r="A31" s="430">
        <v>2</v>
      </c>
      <c r="B31" s="456" t="s">
        <v>28</v>
      </c>
      <c r="C31" s="432">
        <v>355</v>
      </c>
      <c r="D31" s="432">
        <v>0</v>
      </c>
      <c r="E31" s="432">
        <v>0</v>
      </c>
      <c r="F31" s="432">
        <v>0</v>
      </c>
      <c r="G31" s="1165">
        <f t="shared" si="6"/>
        <v>355</v>
      </c>
      <c r="H31" s="426"/>
      <c r="I31" s="1064"/>
      <c r="J31" s="1064"/>
    </row>
    <row r="32" spans="1:10" ht="24.6" customHeight="1">
      <c r="A32" s="430">
        <v>3</v>
      </c>
      <c r="B32" s="456" t="s">
        <v>29</v>
      </c>
      <c r="C32" s="432">
        <v>0</v>
      </c>
      <c r="D32" s="432">
        <v>0</v>
      </c>
      <c r="E32" s="432">
        <v>200</v>
      </c>
      <c r="F32" s="432">
        <v>0</v>
      </c>
      <c r="G32" s="1165">
        <f t="shared" si="6"/>
        <v>200</v>
      </c>
      <c r="H32" s="426"/>
      <c r="I32" s="1064"/>
      <c r="J32" s="1064"/>
    </row>
    <row r="33" spans="1:10" ht="24.6" customHeight="1">
      <c r="A33" s="430">
        <v>4</v>
      </c>
      <c r="B33" s="456" t="s">
        <v>30</v>
      </c>
      <c r="C33" s="432">
        <v>375.3</v>
      </c>
      <c r="D33" s="432">
        <v>0</v>
      </c>
      <c r="E33" s="432">
        <v>0</v>
      </c>
      <c r="F33" s="432">
        <v>0</v>
      </c>
      <c r="G33" s="1165">
        <f t="shared" si="6"/>
        <v>375.3</v>
      </c>
      <c r="H33" s="426"/>
      <c r="I33" s="1064"/>
      <c r="J33" s="1064"/>
    </row>
    <row r="34" spans="1:10" ht="24.6" customHeight="1">
      <c r="A34" s="430">
        <v>5</v>
      </c>
      <c r="B34" s="457" t="s">
        <v>31</v>
      </c>
      <c r="C34" s="432">
        <v>0</v>
      </c>
      <c r="D34" s="432">
        <v>0</v>
      </c>
      <c r="E34" s="432">
        <v>0</v>
      </c>
      <c r="F34" s="432">
        <v>0</v>
      </c>
      <c r="G34" s="1165">
        <f t="shared" si="6"/>
        <v>0</v>
      </c>
      <c r="H34" s="442"/>
      <c r="I34" s="1064"/>
      <c r="J34" s="1064"/>
    </row>
    <row r="35" spans="1:10" ht="24.6" customHeight="1">
      <c r="A35" s="430">
        <v>6</v>
      </c>
      <c r="B35" s="458" t="s">
        <v>32</v>
      </c>
      <c r="C35" s="432">
        <v>2731.34</v>
      </c>
      <c r="D35" s="432">
        <v>0</v>
      </c>
      <c r="E35" s="432">
        <v>0</v>
      </c>
      <c r="F35" s="432">
        <v>1058</v>
      </c>
      <c r="G35" s="1165">
        <f t="shared" si="6"/>
        <v>3789.34</v>
      </c>
      <c r="H35" s="442"/>
      <c r="I35" s="1064"/>
      <c r="J35" s="1064"/>
    </row>
    <row r="36" spans="1:10" ht="24.6" customHeight="1">
      <c r="A36" s="430">
        <v>7</v>
      </c>
      <c r="B36" s="458" t="s">
        <v>33</v>
      </c>
      <c r="C36" s="432">
        <v>0</v>
      </c>
      <c r="D36" s="432">
        <v>0</v>
      </c>
      <c r="E36" s="432">
        <v>4575</v>
      </c>
      <c r="F36" s="432">
        <v>0</v>
      </c>
      <c r="G36" s="1165">
        <f t="shared" si="6"/>
        <v>4575</v>
      </c>
      <c r="H36" s="442"/>
      <c r="I36" s="1064"/>
      <c r="J36" s="1064"/>
    </row>
    <row r="37" spans="1:10" ht="24.6" customHeight="1">
      <c r="A37" s="430">
        <v>8</v>
      </c>
      <c r="B37" s="458" t="s">
        <v>34</v>
      </c>
      <c r="C37" s="432">
        <v>485.34</v>
      </c>
      <c r="D37" s="432">
        <v>0</v>
      </c>
      <c r="E37" s="432">
        <v>0</v>
      </c>
      <c r="F37" s="432">
        <v>0</v>
      </c>
      <c r="G37" s="1165">
        <f t="shared" si="6"/>
        <v>485.34</v>
      </c>
      <c r="H37" s="442"/>
      <c r="I37" s="1064"/>
      <c r="J37" s="1064"/>
    </row>
    <row r="38" spans="1:10" ht="24.6" customHeight="1">
      <c r="A38" s="443"/>
      <c r="B38" s="439" t="s">
        <v>37</v>
      </c>
      <c r="C38" s="1067">
        <f>SUM(C30:C37)</f>
        <v>3946.9800000000005</v>
      </c>
      <c r="D38" s="1067">
        <f t="shared" ref="D38:F38" si="7">SUM(D30:D37)</f>
        <v>0</v>
      </c>
      <c r="E38" s="1067">
        <f t="shared" si="7"/>
        <v>4775</v>
      </c>
      <c r="F38" s="1067">
        <f t="shared" si="7"/>
        <v>1058</v>
      </c>
      <c r="G38" s="1166">
        <f>SUM(C38:F38)</f>
        <v>9779.98</v>
      </c>
      <c r="H38" s="442"/>
      <c r="I38" s="1068"/>
      <c r="J38" s="1070"/>
    </row>
    <row r="39" spans="1:10" ht="24.6" customHeight="1" thickBot="1">
      <c r="A39" s="444"/>
      <c r="B39" s="445"/>
      <c r="C39" s="446"/>
      <c r="D39" s="446"/>
      <c r="E39" s="446"/>
      <c r="F39" s="446"/>
      <c r="G39" s="1033"/>
      <c r="H39" s="442"/>
      <c r="I39" s="1064"/>
      <c r="J39" s="1064"/>
    </row>
    <row r="40" spans="1:10" ht="24.6" customHeight="1" thickBot="1">
      <c r="A40" s="447"/>
      <c r="B40" s="134" t="s">
        <v>35</v>
      </c>
      <c r="C40" s="1069">
        <f>SUM(C14+C17+C19+C28+C38)</f>
        <v>127888.81</v>
      </c>
      <c r="D40" s="1069">
        <f t="shared" ref="D40:G40" si="8">SUM(D14+D17+D19+D28+D38)</f>
        <v>2975.76</v>
      </c>
      <c r="E40" s="1069">
        <f t="shared" si="8"/>
        <v>5397</v>
      </c>
      <c r="F40" s="1069">
        <f t="shared" si="8"/>
        <v>1058</v>
      </c>
      <c r="G40" s="1069">
        <f t="shared" si="8"/>
        <v>137319.57</v>
      </c>
      <c r="H40" s="442"/>
      <c r="I40" s="1070"/>
      <c r="J40" s="1070"/>
    </row>
    <row r="41" spans="1:10" ht="14.1" customHeight="1">
      <c r="A41" s="448"/>
      <c r="B41" s="449"/>
      <c r="C41" s="450"/>
      <c r="D41" s="450"/>
      <c r="E41" s="450"/>
      <c r="F41" s="450"/>
      <c r="G41" s="450"/>
      <c r="H41" s="422"/>
      <c r="I41" s="422"/>
      <c r="J41" s="422"/>
    </row>
    <row r="42" spans="1:10" ht="14.1" customHeight="1">
      <c r="A42" s="451" t="s">
        <v>6</v>
      </c>
      <c r="B42" s="425"/>
      <c r="C42" s="425"/>
      <c r="D42" s="425"/>
      <c r="E42" s="425"/>
      <c r="F42" s="425"/>
      <c r="G42" s="452"/>
      <c r="H42" s="422"/>
      <c r="I42" s="422"/>
      <c r="J42" s="422"/>
    </row>
    <row r="43" spans="1:10" ht="14.1" customHeight="1">
      <c r="A43" s="451" t="s">
        <v>169</v>
      </c>
      <c r="B43" s="425"/>
      <c r="C43" s="425"/>
      <c r="D43" s="425"/>
      <c r="E43" s="452"/>
      <c r="F43" s="425"/>
      <c r="G43" s="425"/>
      <c r="H43" s="422"/>
      <c r="I43" s="422"/>
      <c r="J43" s="422"/>
    </row>
    <row r="44" spans="1:10" ht="14.1" customHeight="1">
      <c r="A44" s="129"/>
      <c r="B44" s="129"/>
      <c r="C44" s="129"/>
      <c r="D44" s="129"/>
      <c r="E44" s="129"/>
      <c r="F44" s="129"/>
      <c r="G44" s="129"/>
      <c r="H44" s="129"/>
      <c r="I44" s="368"/>
      <c r="J44" s="368"/>
    </row>
    <row r="45" spans="1:10" ht="25.9" customHeight="1">
      <c r="A45" s="474" t="s">
        <v>117</v>
      </c>
      <c r="B45" s="421"/>
      <c r="C45" s="421"/>
      <c r="D45" s="421"/>
      <c r="E45" s="421"/>
      <c r="F45" s="421"/>
      <c r="G45" s="421"/>
      <c r="H45" s="421"/>
      <c r="I45" s="421"/>
      <c r="J45" s="421"/>
    </row>
    <row r="46" spans="1:10" ht="14.1" customHeight="1">
      <c r="A46" s="129"/>
      <c r="B46" s="129"/>
      <c r="C46" s="129"/>
      <c r="D46" s="129"/>
      <c r="E46" s="129"/>
      <c r="F46" s="129"/>
      <c r="G46" s="129"/>
      <c r="H46" s="129"/>
      <c r="I46" s="368"/>
      <c r="J46" s="368"/>
    </row>
    <row r="47" spans="1:10" ht="14.1" customHeight="1">
      <c r="A47" s="368"/>
      <c r="B47" s="368"/>
      <c r="C47" s="368"/>
      <c r="D47" s="368"/>
      <c r="E47" s="368"/>
      <c r="F47" s="368"/>
      <c r="G47" s="368"/>
      <c r="H47" s="368"/>
      <c r="I47" s="368"/>
      <c r="J47" s="368"/>
    </row>
    <row r="48" spans="1:10" ht="14.1" customHeight="1">
      <c r="A48" s="368"/>
      <c r="B48" s="368"/>
      <c r="C48" s="368"/>
      <c r="D48" s="368"/>
      <c r="E48" s="368"/>
      <c r="F48" s="368"/>
      <c r="G48" s="368"/>
      <c r="H48" s="368"/>
      <c r="I48" s="368"/>
      <c r="J48" s="368"/>
    </row>
    <row r="49" spans="1:10" ht="15.6" hidden="1" customHeight="1">
      <c r="A49" s="368"/>
      <c r="B49" s="368"/>
      <c r="C49" s="368"/>
      <c r="D49" s="368"/>
      <c r="E49" s="368"/>
      <c r="F49" s="368"/>
      <c r="G49" s="368"/>
      <c r="H49" s="368"/>
      <c r="I49" s="368"/>
      <c r="J49" s="368"/>
    </row>
    <row r="50" spans="1:10" ht="14.1" hidden="1" customHeight="1">
      <c r="A50" s="472" t="s">
        <v>118</v>
      </c>
      <c r="B50" s="368"/>
      <c r="C50" s="368"/>
      <c r="D50" s="368"/>
      <c r="E50" s="368"/>
      <c r="F50" s="368"/>
      <c r="G50" s="368"/>
      <c r="H50" s="368"/>
      <c r="I50" s="368"/>
      <c r="J50" s="368"/>
    </row>
    <row r="51" spans="1:10" ht="14.1" hidden="1" customHeight="1">
      <c r="A51" s="459" t="s">
        <v>67</v>
      </c>
      <c r="B51" s="368"/>
      <c r="C51" s="368"/>
      <c r="D51" s="368"/>
      <c r="E51" s="368"/>
      <c r="F51" s="368"/>
      <c r="G51" s="368"/>
      <c r="H51" s="368"/>
      <c r="I51" s="368"/>
      <c r="J51" s="368"/>
    </row>
    <row r="52" spans="1:10" ht="14.1" hidden="1" customHeight="1">
      <c r="A52" s="459" t="s">
        <v>42</v>
      </c>
      <c r="B52" s="368"/>
      <c r="C52" s="368"/>
      <c r="D52" s="368"/>
      <c r="E52" s="368"/>
      <c r="F52" s="368"/>
      <c r="G52" s="368"/>
      <c r="H52" s="368"/>
      <c r="I52" s="368"/>
      <c r="J52" s="368"/>
    </row>
    <row r="53" spans="1:10" ht="14.1" hidden="1" customHeight="1">
      <c r="A53" s="459" t="s">
        <v>43</v>
      </c>
      <c r="B53" s="368"/>
      <c r="C53" s="368"/>
      <c r="D53" s="368"/>
      <c r="E53" s="368"/>
      <c r="F53" s="368"/>
      <c r="G53" s="368"/>
      <c r="H53" s="368"/>
      <c r="I53" s="368"/>
      <c r="J53" s="368"/>
    </row>
    <row r="54" spans="1:10" ht="14.1" hidden="1" customHeight="1">
      <c r="A54" s="459" t="s">
        <v>44</v>
      </c>
      <c r="B54" s="368"/>
      <c r="C54" s="368"/>
      <c r="D54" s="368"/>
      <c r="E54" s="368"/>
      <c r="F54" s="368"/>
      <c r="G54" s="368"/>
      <c r="H54" s="368"/>
      <c r="I54" s="368"/>
      <c r="J54" s="368"/>
    </row>
    <row r="55" spans="1:10" ht="14.1" hidden="1" customHeight="1">
      <c r="A55" s="459" t="s">
        <v>45</v>
      </c>
      <c r="B55" s="368"/>
      <c r="C55" s="368"/>
      <c r="D55" s="368"/>
      <c r="E55" s="368"/>
      <c r="F55" s="368"/>
      <c r="G55" s="368"/>
      <c r="H55" s="368"/>
      <c r="I55" s="368"/>
      <c r="J55" s="368"/>
    </row>
    <row r="56" spans="1:10" ht="14.1" hidden="1" customHeight="1">
      <c r="A56" s="459" t="s">
        <v>119</v>
      </c>
      <c r="B56" s="368"/>
      <c r="C56" s="368"/>
      <c r="D56" s="368"/>
      <c r="E56" s="368"/>
      <c r="F56" s="368"/>
      <c r="G56" s="368"/>
      <c r="H56" s="368"/>
      <c r="I56" s="368"/>
      <c r="J56" s="368"/>
    </row>
    <row r="57" spans="1:10" ht="14.1" hidden="1" customHeight="1">
      <c r="A57" s="459" t="s">
        <v>47</v>
      </c>
      <c r="B57" s="368"/>
      <c r="C57" s="368"/>
      <c r="D57" s="368"/>
      <c r="E57" s="368"/>
      <c r="F57" s="368"/>
      <c r="G57" s="368"/>
      <c r="H57" s="368"/>
      <c r="I57" s="368"/>
      <c r="J57" s="368"/>
    </row>
    <row r="58" spans="1:10" ht="14.1" hidden="1" customHeight="1">
      <c r="A58" s="459" t="s">
        <v>48</v>
      </c>
      <c r="B58" s="368"/>
      <c r="C58" s="368"/>
      <c r="D58" s="368"/>
      <c r="E58" s="368"/>
      <c r="F58" s="368"/>
      <c r="G58" s="368"/>
      <c r="H58" s="368"/>
      <c r="I58" s="368"/>
      <c r="J58" s="368"/>
    </row>
    <row r="59" spans="1:10" ht="14.1" hidden="1" customHeight="1">
      <c r="A59" s="459" t="s">
        <v>49</v>
      </c>
      <c r="B59" s="368"/>
      <c r="C59" s="368"/>
      <c r="D59" s="368"/>
      <c r="E59" s="368"/>
      <c r="F59" s="368"/>
      <c r="G59" s="368"/>
      <c r="H59" s="368"/>
      <c r="I59" s="368"/>
      <c r="J59" s="368"/>
    </row>
    <row r="60" spans="1:10" ht="14.1" hidden="1" customHeight="1">
      <c r="A60" s="459" t="s">
        <v>50</v>
      </c>
      <c r="B60" s="368"/>
      <c r="C60" s="368"/>
      <c r="D60" s="368"/>
      <c r="E60" s="368"/>
      <c r="F60" s="368"/>
      <c r="G60" s="368"/>
      <c r="H60" s="368"/>
      <c r="I60" s="368"/>
      <c r="J60" s="368"/>
    </row>
    <row r="61" spans="1:10" ht="14.1" hidden="1" customHeight="1">
      <c r="A61" s="459" t="s">
        <v>51</v>
      </c>
      <c r="B61" s="368"/>
      <c r="C61" s="368"/>
      <c r="D61" s="368"/>
      <c r="E61" s="368"/>
      <c r="F61" s="368"/>
      <c r="G61" s="368"/>
      <c r="H61" s="368"/>
      <c r="I61" s="368"/>
      <c r="J61" s="368"/>
    </row>
    <row r="62" spans="1:10" ht="14.1" hidden="1" customHeight="1">
      <c r="A62" s="459" t="s">
        <v>52</v>
      </c>
      <c r="B62" s="368"/>
      <c r="C62" s="368"/>
      <c r="D62" s="368"/>
      <c r="E62" s="368"/>
      <c r="F62" s="368"/>
      <c r="G62" s="368"/>
      <c r="H62" s="368"/>
      <c r="I62" s="368"/>
      <c r="J62" s="368"/>
    </row>
    <row r="63" spans="1:10" ht="14.1" hidden="1" customHeight="1">
      <c r="A63" s="459" t="s">
        <v>68</v>
      </c>
      <c r="B63" s="368"/>
      <c r="C63" s="368"/>
      <c r="D63" s="368"/>
      <c r="E63" s="368"/>
      <c r="F63" s="368"/>
      <c r="G63" s="368"/>
      <c r="H63" s="368"/>
      <c r="I63" s="368"/>
      <c r="J63" s="368"/>
    </row>
    <row r="64" spans="1:10" ht="14.1" hidden="1" customHeight="1">
      <c r="A64" s="459" t="s">
        <v>53</v>
      </c>
      <c r="B64" s="368"/>
      <c r="C64" s="368"/>
      <c r="D64" s="368"/>
      <c r="E64" s="368"/>
      <c r="F64" s="368"/>
      <c r="G64" s="368"/>
      <c r="H64" s="368"/>
      <c r="I64" s="368"/>
      <c r="J64" s="368"/>
    </row>
    <row r="65" spans="1:10" ht="14.1" hidden="1" customHeight="1">
      <c r="A65" s="459" t="s">
        <v>54</v>
      </c>
      <c r="B65" s="368"/>
      <c r="C65" s="368"/>
      <c r="D65" s="368"/>
      <c r="E65" s="368"/>
      <c r="F65" s="368"/>
      <c r="G65" s="368"/>
      <c r="H65" s="368"/>
      <c r="I65" s="368"/>
      <c r="J65" s="368"/>
    </row>
    <row r="66" spans="1:10" ht="14.1" hidden="1" customHeight="1">
      <c r="A66" s="459" t="s">
        <v>55</v>
      </c>
      <c r="B66" s="368"/>
      <c r="C66" s="368"/>
      <c r="D66" s="368"/>
      <c r="E66" s="368"/>
      <c r="F66" s="368"/>
      <c r="G66" s="368"/>
      <c r="H66" s="368"/>
      <c r="I66" s="368"/>
      <c r="J66" s="368"/>
    </row>
    <row r="67" spans="1:10" ht="14.1" hidden="1" customHeight="1">
      <c r="A67" s="459" t="s">
        <v>56</v>
      </c>
      <c r="B67" s="368"/>
      <c r="C67" s="368"/>
      <c r="D67" s="368"/>
      <c r="E67" s="368"/>
      <c r="F67" s="368"/>
      <c r="G67" s="368"/>
      <c r="H67" s="368"/>
      <c r="I67" s="368"/>
      <c r="J67" s="368"/>
    </row>
    <row r="68" spans="1:10" ht="14.1" hidden="1" customHeight="1">
      <c r="A68" s="459" t="s">
        <v>57</v>
      </c>
      <c r="B68" s="368"/>
      <c r="C68" s="368"/>
      <c r="D68" s="368"/>
      <c r="E68" s="368"/>
      <c r="F68" s="368"/>
      <c r="G68" s="368"/>
      <c r="H68" s="368"/>
      <c r="I68" s="368"/>
      <c r="J68" s="368"/>
    </row>
    <row r="69" spans="1:10" ht="14.1" hidden="1" customHeight="1">
      <c r="A69" s="459" t="s">
        <v>120</v>
      </c>
      <c r="B69" s="368"/>
      <c r="C69" s="368"/>
      <c r="D69" s="368"/>
      <c r="E69" s="368"/>
      <c r="F69" s="368"/>
      <c r="G69" s="368"/>
      <c r="H69" s="368"/>
      <c r="I69" s="368"/>
      <c r="J69" s="368"/>
    </row>
    <row r="70" spans="1:10" ht="14.1" hidden="1" customHeight="1">
      <c r="A70" s="459" t="s">
        <v>59</v>
      </c>
      <c r="B70" s="368"/>
      <c r="C70" s="368"/>
      <c r="D70" s="368"/>
      <c r="E70" s="368"/>
      <c r="F70" s="368"/>
      <c r="G70" s="368"/>
      <c r="H70" s="368"/>
      <c r="I70" s="368"/>
      <c r="J70" s="368"/>
    </row>
    <row r="71" spans="1:10" ht="14.1" hidden="1" customHeight="1">
      <c r="A71" s="459" t="s">
        <v>60</v>
      </c>
      <c r="B71" s="368"/>
      <c r="C71" s="368"/>
      <c r="D71" s="368"/>
      <c r="E71" s="368"/>
      <c r="F71" s="368"/>
      <c r="G71" s="368"/>
      <c r="H71" s="368"/>
      <c r="I71" s="368"/>
      <c r="J71" s="368"/>
    </row>
    <row r="72" spans="1:10" ht="14.1" hidden="1" customHeight="1">
      <c r="A72" s="460" t="s">
        <v>61</v>
      </c>
      <c r="B72" s="368"/>
      <c r="C72" s="368"/>
      <c r="D72" s="368"/>
      <c r="E72" s="368"/>
      <c r="F72" s="368"/>
      <c r="G72" s="368"/>
      <c r="H72" s="368"/>
      <c r="I72" s="368"/>
      <c r="J72" s="368"/>
    </row>
    <row r="73" spans="1:10" ht="14.1" hidden="1" customHeight="1">
      <c r="A73" s="460" t="s">
        <v>62</v>
      </c>
      <c r="B73" s="368"/>
      <c r="C73" s="368"/>
      <c r="D73" s="368"/>
      <c r="E73" s="368"/>
      <c r="F73" s="368"/>
      <c r="G73" s="368"/>
      <c r="H73" s="368"/>
      <c r="I73" s="368"/>
      <c r="J73" s="368"/>
    </row>
    <row r="74" spans="1:10" ht="14.1" hidden="1" customHeight="1">
      <c r="A74" s="460" t="s">
        <v>63</v>
      </c>
      <c r="B74" s="368"/>
      <c r="C74" s="368"/>
      <c r="D74" s="368"/>
      <c r="E74" s="368"/>
      <c r="F74" s="368"/>
      <c r="G74" s="368"/>
      <c r="H74" s="368"/>
      <c r="I74" s="368"/>
      <c r="J74" s="368"/>
    </row>
    <row r="75" spans="1:10" ht="14.1" hidden="1" customHeight="1">
      <c r="A75" s="460" t="s">
        <v>64</v>
      </c>
      <c r="B75" s="368"/>
      <c r="C75" s="368"/>
      <c r="D75" s="368"/>
      <c r="E75" s="368"/>
      <c r="F75" s="368"/>
      <c r="G75" s="368"/>
      <c r="H75" s="368"/>
      <c r="I75" s="368"/>
      <c r="J75" s="368"/>
    </row>
    <row r="76" spans="1:10" ht="14.1" hidden="1" customHeight="1">
      <c r="A76" s="460" t="s">
        <v>69</v>
      </c>
      <c r="B76" s="368"/>
      <c r="C76" s="368"/>
      <c r="D76" s="368"/>
      <c r="E76" s="368"/>
      <c r="F76" s="368"/>
      <c r="G76" s="368"/>
      <c r="H76" s="368"/>
      <c r="I76" s="368"/>
      <c r="J76" s="368"/>
    </row>
    <row r="77" spans="1:10" ht="14.1" hidden="1" customHeight="1">
      <c r="A77" s="460" t="s">
        <v>65</v>
      </c>
      <c r="B77" s="368"/>
      <c r="C77" s="368"/>
      <c r="D77" s="368"/>
      <c r="E77" s="368"/>
      <c r="F77" s="368"/>
      <c r="G77" s="368"/>
      <c r="H77" s="368"/>
      <c r="I77" s="368"/>
      <c r="J77" s="368"/>
    </row>
    <row r="78" spans="1:10" ht="14.1" hidden="1" customHeight="1">
      <c r="A78" s="460" t="s">
        <v>66</v>
      </c>
      <c r="B78" s="368"/>
      <c r="C78" s="368"/>
      <c r="D78" s="368"/>
      <c r="E78" s="368"/>
      <c r="F78" s="368"/>
      <c r="G78" s="368"/>
      <c r="H78" s="368"/>
      <c r="I78" s="368"/>
      <c r="J78" s="368"/>
    </row>
    <row r="79" spans="1:10" ht="14.1" customHeight="1">
      <c r="A79" s="421"/>
      <c r="B79" s="368"/>
      <c r="C79" s="368"/>
      <c r="D79" s="368"/>
      <c r="E79" s="368"/>
      <c r="F79" s="368"/>
      <c r="G79" s="368"/>
      <c r="H79" s="368"/>
      <c r="I79" s="368"/>
      <c r="J79" s="368"/>
    </row>
    <row r="191" spans="1:1" ht="14.1" customHeight="1">
      <c r="A191" s="129"/>
    </row>
    <row r="192" spans="1:1" ht="14.1" customHeight="1">
      <c r="A192" s="129"/>
    </row>
    <row r="193" spans="1:1" ht="14.1" customHeight="1">
      <c r="A193" s="129"/>
    </row>
    <row r="194" spans="1:1" ht="14.1" customHeight="1">
      <c r="A194" s="129"/>
    </row>
    <row r="195" spans="1:1" ht="14.1" customHeight="1">
      <c r="A195" s="129"/>
    </row>
    <row r="196" spans="1:1" ht="14.1" customHeight="1">
      <c r="A196" s="129"/>
    </row>
    <row r="197" spans="1:1" ht="14.1" customHeight="1">
      <c r="A197" s="129"/>
    </row>
    <row r="198" spans="1:1" ht="14.1" hidden="1" customHeight="1">
      <c r="A198" s="130" t="s">
        <v>41</v>
      </c>
    </row>
    <row r="199" spans="1:1" ht="14.1" hidden="1" customHeight="1">
      <c r="A199" s="130" t="s">
        <v>67</v>
      </c>
    </row>
    <row r="200" spans="1:1" ht="14.1" hidden="1" customHeight="1">
      <c r="A200" s="130" t="s">
        <v>42</v>
      </c>
    </row>
    <row r="201" spans="1:1" ht="14.1" hidden="1" customHeight="1">
      <c r="A201" s="130" t="s">
        <v>43</v>
      </c>
    </row>
    <row r="202" spans="1:1" ht="14.1" hidden="1" customHeight="1">
      <c r="A202" s="130" t="s">
        <v>44</v>
      </c>
    </row>
    <row r="203" spans="1:1" ht="14.1" hidden="1" customHeight="1">
      <c r="A203" s="130" t="s">
        <v>45</v>
      </c>
    </row>
    <row r="204" spans="1:1" ht="14.1" hidden="1" customHeight="1">
      <c r="A204" s="130" t="s">
        <v>46</v>
      </c>
    </row>
    <row r="205" spans="1:1" ht="14.1" hidden="1" customHeight="1">
      <c r="A205" s="130" t="s">
        <v>47</v>
      </c>
    </row>
    <row r="206" spans="1:1" ht="14.1" hidden="1" customHeight="1">
      <c r="A206" s="130" t="s">
        <v>48</v>
      </c>
    </row>
    <row r="207" spans="1:1" ht="14.1" hidden="1" customHeight="1">
      <c r="A207" s="130" t="s">
        <v>49</v>
      </c>
    </row>
    <row r="208" spans="1:1" ht="14.1" hidden="1" customHeight="1">
      <c r="A208" s="130" t="s">
        <v>50</v>
      </c>
    </row>
    <row r="209" spans="1:1" ht="14.1" hidden="1" customHeight="1">
      <c r="A209" s="130" t="s">
        <v>51</v>
      </c>
    </row>
    <row r="210" spans="1:1" ht="14.1" hidden="1" customHeight="1">
      <c r="A210" s="130" t="s">
        <v>52</v>
      </c>
    </row>
    <row r="211" spans="1:1" ht="14.1" hidden="1" customHeight="1">
      <c r="A211" s="130" t="s">
        <v>68</v>
      </c>
    </row>
    <row r="212" spans="1:1" ht="14.1" hidden="1" customHeight="1">
      <c r="A212" s="130" t="s">
        <v>53</v>
      </c>
    </row>
    <row r="213" spans="1:1" ht="14.1" hidden="1" customHeight="1">
      <c r="A213" s="130" t="s">
        <v>54</v>
      </c>
    </row>
    <row r="214" spans="1:1" ht="14.1" hidden="1" customHeight="1">
      <c r="A214" s="130" t="s">
        <v>55</v>
      </c>
    </row>
    <row r="215" spans="1:1" ht="14.1" hidden="1" customHeight="1">
      <c r="A215" s="130" t="s">
        <v>56</v>
      </c>
    </row>
    <row r="216" spans="1:1" ht="14.1" hidden="1" customHeight="1">
      <c r="A216" s="130" t="s">
        <v>57</v>
      </c>
    </row>
    <row r="217" spans="1:1" ht="14.1" hidden="1" customHeight="1">
      <c r="A217" s="130" t="s">
        <v>58</v>
      </c>
    </row>
    <row r="218" spans="1:1" ht="14.1" hidden="1" customHeight="1">
      <c r="A218" s="130" t="s">
        <v>59</v>
      </c>
    </row>
    <row r="219" spans="1:1" ht="14.1" hidden="1" customHeight="1">
      <c r="A219" s="130" t="s">
        <v>60</v>
      </c>
    </row>
    <row r="220" spans="1:1" ht="14.1" hidden="1" customHeight="1">
      <c r="A220" s="130" t="s">
        <v>61</v>
      </c>
    </row>
    <row r="221" spans="1:1" ht="14.1" hidden="1" customHeight="1">
      <c r="A221" s="130" t="s">
        <v>62</v>
      </c>
    </row>
    <row r="222" spans="1:1" ht="14.1" hidden="1" customHeight="1">
      <c r="A222" s="130" t="s">
        <v>63</v>
      </c>
    </row>
    <row r="223" spans="1:1" ht="14.1" hidden="1" customHeight="1">
      <c r="A223" s="130" t="s">
        <v>64</v>
      </c>
    </row>
    <row r="224" spans="1:1" ht="14.1" hidden="1" customHeight="1">
      <c r="A224" s="130" t="s">
        <v>69</v>
      </c>
    </row>
    <row r="225" spans="1:1" ht="14.1" hidden="1" customHeight="1">
      <c r="A225" s="130" t="s">
        <v>65</v>
      </c>
    </row>
    <row r="226" spans="1:1" ht="14.1" hidden="1" customHeight="1">
      <c r="A226" s="130" t="s">
        <v>66</v>
      </c>
    </row>
    <row r="227" spans="1:1" ht="14.1" hidden="1" customHeight="1">
      <c r="A227" s="129"/>
    </row>
    <row r="228" spans="1:1" ht="14.1" customHeight="1">
      <c r="A228" s="129"/>
    </row>
    <row r="229" spans="1:1" ht="14.1" customHeight="1">
      <c r="A229" s="129"/>
    </row>
    <row r="230" spans="1:1" ht="14.1" customHeight="1">
      <c r="A230" s="129"/>
    </row>
    <row r="231" spans="1:1" ht="14.1" customHeight="1">
      <c r="A231" s="129"/>
    </row>
    <row r="232" spans="1:1" ht="14.1" customHeight="1">
      <c r="A232" s="129"/>
    </row>
    <row r="233" spans="1:1" ht="14.1" customHeight="1">
      <c r="A233" s="129"/>
    </row>
    <row r="234" spans="1:1" ht="14.1" customHeight="1">
      <c r="A234" s="129"/>
    </row>
    <row r="235" spans="1:1" ht="14.1" customHeight="1">
      <c r="A235" s="129"/>
    </row>
    <row r="236" spans="1:1" ht="14.1" customHeight="1">
      <c r="A236" s="129"/>
    </row>
    <row r="237" spans="1:1" ht="14.1" customHeight="1">
      <c r="A237" s="129"/>
    </row>
    <row r="238" spans="1:1" ht="14.1" customHeight="1">
      <c r="A238" s="129"/>
    </row>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1" sqref="B1"/>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520" t="s">
        <v>39</v>
      </c>
      <c r="B1" s="520"/>
      <c r="C1" s="524"/>
      <c r="D1" s="524"/>
      <c r="E1" s="524"/>
      <c r="F1" s="524"/>
      <c r="G1" s="524"/>
      <c r="H1" s="477"/>
      <c r="I1" s="475"/>
      <c r="J1" s="475"/>
    </row>
    <row r="2" spans="1:10" ht="24" customHeight="1">
      <c r="A2" s="520" t="s">
        <v>0</v>
      </c>
      <c r="B2" s="520"/>
      <c r="C2" s="520"/>
      <c r="D2" s="520"/>
      <c r="E2" s="520"/>
      <c r="F2" s="520"/>
      <c r="G2" s="520"/>
      <c r="H2" s="477"/>
      <c r="I2" s="475"/>
      <c r="J2" s="475"/>
    </row>
    <row r="3" spans="1:10" ht="23.1" customHeight="1">
      <c r="A3" s="523" t="s">
        <v>114</v>
      </c>
      <c r="B3" s="520"/>
      <c r="C3" s="520"/>
      <c r="D3" s="520"/>
      <c r="E3" s="520"/>
      <c r="F3" s="520"/>
      <c r="G3" s="520"/>
      <c r="H3" s="477"/>
      <c r="I3" s="475"/>
      <c r="J3" s="475"/>
    </row>
    <row r="4" spans="1:10" ht="15" customHeight="1">
      <c r="A4" s="520"/>
      <c r="B4" s="520"/>
      <c r="C4" s="521"/>
      <c r="D4" s="521"/>
      <c r="E4" s="521"/>
      <c r="F4" s="520"/>
      <c r="G4" s="520"/>
      <c r="H4" s="477"/>
      <c r="I4" s="475"/>
      <c r="J4" s="475"/>
    </row>
    <row r="5" spans="1:10" ht="31.15" customHeight="1" thickBot="1">
      <c r="A5" s="520"/>
      <c r="B5" s="522" t="s">
        <v>115</v>
      </c>
      <c r="C5" s="1181" t="s">
        <v>53</v>
      </c>
      <c r="D5" s="1181"/>
      <c r="E5" s="1181"/>
      <c r="F5" s="1181"/>
      <c r="G5" s="1181"/>
      <c r="H5" s="477"/>
      <c r="I5" s="475"/>
      <c r="J5" s="475"/>
    </row>
    <row r="6" spans="1:10" ht="15" customHeight="1">
      <c r="A6" s="520"/>
      <c r="B6" s="520"/>
      <c r="C6" s="521"/>
      <c r="D6" s="521"/>
      <c r="E6" s="521"/>
      <c r="F6" s="520"/>
      <c r="G6" s="520"/>
      <c r="H6" s="477"/>
      <c r="I6" s="475"/>
      <c r="J6" s="475"/>
    </row>
    <row r="7" spans="1:10" ht="14.1" customHeight="1" thickBot="1">
      <c r="A7" s="477"/>
      <c r="B7" s="477"/>
      <c r="C7" s="477"/>
      <c r="D7" s="477"/>
      <c r="E7" s="477"/>
      <c r="F7" s="477"/>
      <c r="G7" s="477"/>
      <c r="H7" s="477"/>
      <c r="I7" s="475"/>
      <c r="J7" s="475"/>
    </row>
    <row r="8" spans="1:10" ht="106.9" customHeight="1" thickBot="1">
      <c r="A8" s="519"/>
      <c r="B8" s="518" t="s">
        <v>7</v>
      </c>
      <c r="C8" s="518" t="s">
        <v>71</v>
      </c>
      <c r="D8" s="518" t="s">
        <v>95</v>
      </c>
      <c r="E8" s="518" t="s">
        <v>98</v>
      </c>
      <c r="F8" s="518" t="s">
        <v>116</v>
      </c>
      <c r="G8" s="517" t="s">
        <v>36</v>
      </c>
      <c r="H8" s="516"/>
      <c r="I8" s="475"/>
      <c r="J8" s="475"/>
    </row>
    <row r="9" spans="1:10" ht="24.6" customHeight="1">
      <c r="A9" s="515" t="s">
        <v>1</v>
      </c>
      <c r="B9" s="514" t="s">
        <v>8</v>
      </c>
      <c r="C9" s="513"/>
      <c r="D9" s="512"/>
      <c r="E9" s="512"/>
      <c r="F9" s="512"/>
      <c r="G9" s="512"/>
      <c r="H9" s="494"/>
      <c r="I9" s="475"/>
      <c r="J9" s="475"/>
    </row>
    <row r="10" spans="1:10" ht="24.6" customHeight="1">
      <c r="A10" s="492">
        <v>1</v>
      </c>
      <c r="B10" s="496" t="s">
        <v>9</v>
      </c>
      <c r="C10" s="490">
        <v>38247.879999999983</v>
      </c>
      <c r="D10" s="511">
        <v>0</v>
      </c>
      <c r="E10" s="511">
        <v>0</v>
      </c>
      <c r="F10" s="511">
        <v>0</v>
      </c>
      <c r="G10" s="1062">
        <f>SUM(C10:F10)</f>
        <v>38247.879999999983</v>
      </c>
      <c r="H10" s="494"/>
      <c r="I10" s="475"/>
      <c r="J10" s="475"/>
    </row>
    <row r="11" spans="1:10" ht="24.6" customHeight="1">
      <c r="A11" s="492">
        <v>2</v>
      </c>
      <c r="B11" s="496" t="s">
        <v>10</v>
      </c>
      <c r="C11" s="490">
        <v>95481.589999999982</v>
      </c>
      <c r="D11" s="490">
        <v>0</v>
      </c>
      <c r="E11" s="490">
        <v>0</v>
      </c>
      <c r="F11" s="490">
        <v>0</v>
      </c>
      <c r="G11" s="1165">
        <f t="shared" ref="G11:G13" si="0">SUM(C11:F11)</f>
        <v>95481.589999999982</v>
      </c>
      <c r="H11" s="494"/>
      <c r="I11" s="475"/>
      <c r="J11" s="475"/>
    </row>
    <row r="12" spans="1:10" ht="24.6" customHeight="1">
      <c r="A12" s="492">
        <v>3</v>
      </c>
      <c r="B12" s="496" t="s">
        <v>11</v>
      </c>
      <c r="C12" s="490">
        <v>39952.239999999991</v>
      </c>
      <c r="D12" s="490">
        <v>0</v>
      </c>
      <c r="E12" s="490">
        <v>0</v>
      </c>
      <c r="F12" s="490">
        <v>0</v>
      </c>
      <c r="G12" s="1165">
        <f t="shared" si="0"/>
        <v>39952.239999999991</v>
      </c>
      <c r="H12" s="494"/>
      <c r="I12" s="475"/>
      <c r="J12" s="475"/>
    </row>
    <row r="13" spans="1:10" ht="24.6" customHeight="1">
      <c r="A13" s="510">
        <v>4</v>
      </c>
      <c r="B13" s="496" t="s">
        <v>12</v>
      </c>
      <c r="C13" s="490">
        <v>0</v>
      </c>
      <c r="D13" s="490">
        <v>0</v>
      </c>
      <c r="E13" s="490">
        <v>0</v>
      </c>
      <c r="F13" s="490">
        <v>0</v>
      </c>
      <c r="G13" s="1165">
        <f t="shared" si="0"/>
        <v>0</v>
      </c>
      <c r="H13" s="494"/>
      <c r="I13" s="475"/>
      <c r="J13" s="475"/>
    </row>
    <row r="14" spans="1:10" ht="24.6" customHeight="1">
      <c r="A14" s="509"/>
      <c r="B14" s="508" t="s">
        <v>13</v>
      </c>
      <c r="C14" s="1066">
        <f>SUM(C10:C13)</f>
        <v>173681.70999999996</v>
      </c>
      <c r="D14" s="1066">
        <f t="shared" ref="D14:F14" si="1">SUM(D10:D13)</f>
        <v>0</v>
      </c>
      <c r="E14" s="1066">
        <f t="shared" si="1"/>
        <v>0</v>
      </c>
      <c r="F14" s="1066">
        <f t="shared" si="1"/>
        <v>0</v>
      </c>
      <c r="G14" s="1166">
        <f>SUM(C14:F14)</f>
        <v>173681.70999999996</v>
      </c>
      <c r="H14" s="494"/>
      <c r="I14" s="1070"/>
      <c r="J14" s="1070"/>
    </row>
    <row r="15" spans="1:10" ht="43.9" customHeight="1">
      <c r="A15" s="500" t="s">
        <v>2</v>
      </c>
      <c r="B15" s="504" t="s">
        <v>14</v>
      </c>
      <c r="C15" s="497"/>
      <c r="D15" s="497"/>
      <c r="E15" s="497"/>
      <c r="F15" s="497"/>
      <c r="G15" s="1165"/>
      <c r="H15" s="494"/>
      <c r="I15" s="1064"/>
      <c r="J15" s="1064"/>
    </row>
    <row r="16" spans="1:10" ht="24.6" customHeight="1">
      <c r="A16" s="507">
        <v>1</v>
      </c>
      <c r="B16" s="503" t="s">
        <v>15</v>
      </c>
      <c r="C16" s="506">
        <v>2187.5</v>
      </c>
      <c r="D16" s="506">
        <v>0</v>
      </c>
      <c r="E16" s="506">
        <v>0</v>
      </c>
      <c r="F16" s="506">
        <v>0</v>
      </c>
      <c r="G16" s="1165">
        <f>SUM(C16:F16)</f>
        <v>2187.5</v>
      </c>
      <c r="H16" s="494"/>
      <c r="I16" s="1064"/>
      <c r="J16" s="1064"/>
    </row>
    <row r="17" spans="1:10" ht="43.9" customHeight="1">
      <c r="A17" s="505"/>
      <c r="B17" s="488" t="s">
        <v>16</v>
      </c>
      <c r="C17" s="1066">
        <f>SUM(C16)</f>
        <v>2187.5</v>
      </c>
      <c r="D17" s="1066">
        <f t="shared" ref="D17:F17" si="2">SUM(D16)</f>
        <v>0</v>
      </c>
      <c r="E17" s="1066">
        <f t="shared" si="2"/>
        <v>0</v>
      </c>
      <c r="F17" s="1066">
        <f t="shared" si="2"/>
        <v>0</v>
      </c>
      <c r="G17" s="1166">
        <f>SUM(C17:F17)</f>
        <v>2187.5</v>
      </c>
      <c r="H17" s="494"/>
      <c r="I17" s="1068"/>
      <c r="J17" s="1070"/>
    </row>
    <row r="18" spans="1:10" ht="43.9" customHeight="1">
      <c r="A18" s="500" t="s">
        <v>3</v>
      </c>
      <c r="B18" s="504" t="s">
        <v>38</v>
      </c>
      <c r="C18" s="497">
        <v>55095</v>
      </c>
      <c r="D18" s="497">
        <v>8105.64</v>
      </c>
      <c r="E18" s="497">
        <v>0</v>
      </c>
      <c r="F18" s="497">
        <v>0</v>
      </c>
      <c r="G18" s="1165">
        <f>SUM(C18:F18)</f>
        <v>63200.639999999999</v>
      </c>
      <c r="H18" s="494"/>
      <c r="I18" s="1064"/>
      <c r="J18" s="1064"/>
    </row>
    <row r="19" spans="1:10" ht="24.6" customHeight="1">
      <c r="A19" s="505"/>
      <c r="B19" s="488" t="s">
        <v>17</v>
      </c>
      <c r="C19" s="1066">
        <f>SUM(C18)</f>
        <v>55095</v>
      </c>
      <c r="D19" s="1066">
        <f t="shared" ref="D19:F19" si="3">SUM(D18)</f>
        <v>8105.64</v>
      </c>
      <c r="E19" s="1066">
        <f t="shared" si="3"/>
        <v>0</v>
      </c>
      <c r="F19" s="1066">
        <f t="shared" si="3"/>
        <v>0</v>
      </c>
      <c r="G19" s="1166">
        <f>SUM(C19:F19)</f>
        <v>63200.639999999999</v>
      </c>
      <c r="H19" s="494"/>
      <c r="I19" s="1068"/>
      <c r="J19" s="1070"/>
    </row>
    <row r="20" spans="1:10" ht="24.6" customHeight="1">
      <c r="A20" s="500" t="s">
        <v>4</v>
      </c>
      <c r="B20" s="504" t="s">
        <v>18</v>
      </c>
      <c r="C20" s="497"/>
      <c r="D20" s="497"/>
      <c r="E20" s="497"/>
      <c r="F20" s="497"/>
      <c r="G20" s="1165"/>
      <c r="H20" s="494"/>
      <c r="I20" s="1064"/>
      <c r="J20" s="1064"/>
    </row>
    <row r="21" spans="1:10" ht="24.6" customHeight="1">
      <c r="A21" s="492">
        <v>1</v>
      </c>
      <c r="B21" s="496" t="s">
        <v>19</v>
      </c>
      <c r="C21" s="490">
        <v>6372.3200000000006</v>
      </c>
      <c r="D21" s="490">
        <v>0</v>
      </c>
      <c r="E21" s="490">
        <v>0</v>
      </c>
      <c r="F21" s="490">
        <v>0</v>
      </c>
      <c r="G21" s="1165">
        <f t="shared" ref="G21:G27" si="4">SUM(C21:F21)</f>
        <v>6372.3200000000006</v>
      </c>
      <c r="H21" s="494"/>
      <c r="I21" s="1064"/>
      <c r="J21" s="1064"/>
    </row>
    <row r="22" spans="1:10" ht="24.6" customHeight="1">
      <c r="A22" s="492">
        <v>2</v>
      </c>
      <c r="B22" s="503" t="s">
        <v>40</v>
      </c>
      <c r="C22" s="490">
        <v>0</v>
      </c>
      <c r="D22" s="490">
        <v>0</v>
      </c>
      <c r="E22" s="490">
        <v>0</v>
      </c>
      <c r="F22" s="490">
        <v>0</v>
      </c>
      <c r="G22" s="1165">
        <f t="shared" si="4"/>
        <v>0</v>
      </c>
      <c r="H22" s="494"/>
      <c r="I22" s="1064"/>
      <c r="J22" s="1064"/>
    </row>
    <row r="23" spans="1:10" ht="24.6" customHeight="1">
      <c r="A23" s="492">
        <v>3</v>
      </c>
      <c r="B23" s="496" t="s">
        <v>20</v>
      </c>
      <c r="C23" s="490">
        <v>0</v>
      </c>
      <c r="D23" s="490">
        <v>0</v>
      </c>
      <c r="E23" s="490">
        <v>0</v>
      </c>
      <c r="F23" s="490">
        <v>0</v>
      </c>
      <c r="G23" s="1165">
        <f t="shared" si="4"/>
        <v>0</v>
      </c>
      <c r="H23" s="494"/>
      <c r="I23" s="1064"/>
      <c r="J23" s="1064"/>
    </row>
    <row r="24" spans="1:10" ht="24.6" customHeight="1">
      <c r="A24" s="492">
        <v>4</v>
      </c>
      <c r="B24" s="496" t="s">
        <v>21</v>
      </c>
      <c r="C24" s="490">
        <v>0</v>
      </c>
      <c r="D24" s="490">
        <v>0</v>
      </c>
      <c r="E24" s="490">
        <v>43986.22</v>
      </c>
      <c r="F24" s="490">
        <v>0</v>
      </c>
      <c r="G24" s="1165">
        <f t="shared" si="4"/>
        <v>43986.22</v>
      </c>
      <c r="H24" s="494"/>
      <c r="I24" s="1064"/>
      <c r="J24" s="1064"/>
    </row>
    <row r="25" spans="1:10" ht="24.6" customHeight="1">
      <c r="A25" s="492">
        <v>5</v>
      </c>
      <c r="B25" s="496" t="s">
        <v>22</v>
      </c>
      <c r="C25" s="490">
        <v>5913.22</v>
      </c>
      <c r="D25" s="490">
        <v>0</v>
      </c>
      <c r="E25" s="490">
        <v>0</v>
      </c>
      <c r="F25" s="490">
        <v>0</v>
      </c>
      <c r="G25" s="1165">
        <f t="shared" si="4"/>
        <v>5913.22</v>
      </c>
      <c r="H25" s="494"/>
      <c r="I25" s="1064"/>
      <c r="J25" s="1064"/>
    </row>
    <row r="26" spans="1:10" ht="24.6" customHeight="1">
      <c r="A26" s="492">
        <v>6</v>
      </c>
      <c r="B26" s="496" t="s">
        <v>23</v>
      </c>
      <c r="C26" s="490">
        <v>3110.52</v>
      </c>
      <c r="D26" s="490">
        <v>0</v>
      </c>
      <c r="E26" s="490">
        <v>0</v>
      </c>
      <c r="F26" s="490">
        <v>0</v>
      </c>
      <c r="G26" s="1165">
        <f t="shared" si="4"/>
        <v>3110.52</v>
      </c>
      <c r="H26" s="494"/>
      <c r="I26" s="1064"/>
      <c r="J26" s="1064"/>
    </row>
    <row r="27" spans="1:10" ht="24.6" customHeight="1">
      <c r="A27" s="492">
        <v>7</v>
      </c>
      <c r="B27" s="496" t="s">
        <v>24</v>
      </c>
      <c r="C27" s="497">
        <v>0</v>
      </c>
      <c r="D27" s="497">
        <v>0</v>
      </c>
      <c r="E27" s="497">
        <v>0</v>
      </c>
      <c r="F27" s="497">
        <v>0</v>
      </c>
      <c r="G27" s="1165">
        <f t="shared" si="4"/>
        <v>0</v>
      </c>
      <c r="H27" s="494"/>
      <c r="I27" s="1064"/>
      <c r="J27" s="1064"/>
    </row>
    <row r="28" spans="1:10" ht="24.6" customHeight="1">
      <c r="A28" s="502"/>
      <c r="B28" s="488" t="s">
        <v>25</v>
      </c>
      <c r="C28" s="1067">
        <f>SUM(C21:C27)</f>
        <v>15396.060000000001</v>
      </c>
      <c r="D28" s="1067">
        <f t="shared" ref="D28:F28" si="5">SUM(D21:D27)</f>
        <v>0</v>
      </c>
      <c r="E28" s="1067">
        <f t="shared" si="5"/>
        <v>43986.22</v>
      </c>
      <c r="F28" s="1067">
        <f t="shared" si="5"/>
        <v>0</v>
      </c>
      <c r="G28" s="1166">
        <f>SUM(C28:F28)</f>
        <v>59382.28</v>
      </c>
      <c r="H28" s="501"/>
      <c r="I28" s="1064"/>
      <c r="J28" s="1064"/>
    </row>
    <row r="29" spans="1:10" ht="24.6" customHeight="1">
      <c r="A29" s="500" t="s">
        <v>5</v>
      </c>
      <c r="B29" s="499" t="s">
        <v>26</v>
      </c>
      <c r="C29" s="498"/>
      <c r="D29" s="498"/>
      <c r="E29" s="498"/>
      <c r="F29" s="498"/>
      <c r="G29" s="1167"/>
      <c r="H29" s="494"/>
      <c r="I29" s="1064"/>
      <c r="J29" s="1064"/>
    </row>
    <row r="30" spans="1:10" ht="24.6" customHeight="1">
      <c r="A30" s="492">
        <v>1</v>
      </c>
      <c r="B30" s="496" t="s">
        <v>27</v>
      </c>
      <c r="C30" s="490">
        <v>0</v>
      </c>
      <c r="D30" s="490">
        <v>0</v>
      </c>
      <c r="E30" s="490">
        <v>0</v>
      </c>
      <c r="F30" s="490">
        <v>0</v>
      </c>
      <c r="G30" s="1165">
        <f t="shared" ref="G30:G37" si="6">SUM(C30:F30)</f>
        <v>0</v>
      </c>
      <c r="H30" s="494"/>
      <c r="I30" s="1064"/>
      <c r="J30" s="1064"/>
    </row>
    <row r="31" spans="1:10" ht="24.6" customHeight="1">
      <c r="A31" s="492">
        <v>2</v>
      </c>
      <c r="B31" s="495" t="s">
        <v>28</v>
      </c>
      <c r="C31" s="490">
        <v>60</v>
      </c>
      <c r="D31" s="490">
        <v>0</v>
      </c>
      <c r="E31" s="490">
        <v>0</v>
      </c>
      <c r="F31" s="490">
        <v>0</v>
      </c>
      <c r="G31" s="1165">
        <f t="shared" si="6"/>
        <v>60</v>
      </c>
      <c r="H31" s="494"/>
      <c r="I31" s="1064"/>
      <c r="J31" s="1064"/>
    </row>
    <row r="32" spans="1:10" ht="24.6" customHeight="1">
      <c r="A32" s="492">
        <v>3</v>
      </c>
      <c r="B32" s="495" t="s">
        <v>29</v>
      </c>
      <c r="C32" s="490">
        <v>0</v>
      </c>
      <c r="D32" s="490">
        <v>0</v>
      </c>
      <c r="E32" s="490">
        <v>0</v>
      </c>
      <c r="F32" s="490">
        <v>0</v>
      </c>
      <c r="G32" s="1165">
        <f t="shared" si="6"/>
        <v>0</v>
      </c>
      <c r="H32" s="494"/>
      <c r="I32" s="1064"/>
      <c r="J32" s="1064"/>
    </row>
    <row r="33" spans="1:10" ht="24.6" customHeight="1">
      <c r="A33" s="492">
        <v>4</v>
      </c>
      <c r="B33" s="495" t="s">
        <v>30</v>
      </c>
      <c r="C33" s="490">
        <v>4666.5200000000004</v>
      </c>
      <c r="D33" s="490">
        <v>0</v>
      </c>
      <c r="E33" s="490">
        <v>0</v>
      </c>
      <c r="F33" s="490">
        <v>0</v>
      </c>
      <c r="G33" s="1165">
        <f t="shared" si="6"/>
        <v>4666.5200000000004</v>
      </c>
      <c r="H33" s="494"/>
      <c r="I33" s="1064"/>
      <c r="J33" s="1064"/>
    </row>
    <row r="34" spans="1:10" ht="24.6" customHeight="1">
      <c r="A34" s="492">
        <v>5</v>
      </c>
      <c r="B34" s="493" t="s">
        <v>31</v>
      </c>
      <c r="C34" s="490">
        <v>0</v>
      </c>
      <c r="D34" s="490">
        <v>0</v>
      </c>
      <c r="E34" s="490">
        <v>0</v>
      </c>
      <c r="F34" s="490">
        <v>0</v>
      </c>
      <c r="G34" s="1165">
        <f t="shared" si="6"/>
        <v>0</v>
      </c>
      <c r="H34" s="483"/>
      <c r="I34" s="1064"/>
      <c r="J34" s="1064"/>
    </row>
    <row r="35" spans="1:10" ht="24.6" customHeight="1">
      <c r="A35" s="492">
        <v>6</v>
      </c>
      <c r="B35" s="491" t="s">
        <v>32</v>
      </c>
      <c r="C35" s="490">
        <v>1129.53</v>
      </c>
      <c r="D35" s="490">
        <v>0</v>
      </c>
      <c r="E35" s="490">
        <v>0</v>
      </c>
      <c r="F35" s="490">
        <v>0</v>
      </c>
      <c r="G35" s="1165">
        <f t="shared" si="6"/>
        <v>1129.53</v>
      </c>
      <c r="H35" s="483"/>
      <c r="I35" s="1064"/>
      <c r="J35" s="1064"/>
    </row>
    <row r="36" spans="1:10" ht="24.6" customHeight="1">
      <c r="A36" s="492">
        <v>7</v>
      </c>
      <c r="B36" s="491" t="s">
        <v>33</v>
      </c>
      <c r="C36" s="490">
        <v>0</v>
      </c>
      <c r="D36" s="490">
        <v>0</v>
      </c>
      <c r="E36" s="490">
        <v>0</v>
      </c>
      <c r="F36" s="490">
        <v>0</v>
      </c>
      <c r="G36" s="1165">
        <f t="shared" si="6"/>
        <v>0</v>
      </c>
      <c r="H36" s="483"/>
      <c r="I36" s="1064"/>
      <c r="J36" s="1064"/>
    </row>
    <row r="37" spans="1:10" ht="24.6" customHeight="1">
      <c r="A37" s="492">
        <v>8</v>
      </c>
      <c r="B37" s="491" t="s">
        <v>34</v>
      </c>
      <c r="C37" s="490">
        <v>74.760000000000005</v>
      </c>
      <c r="D37" s="490">
        <v>0</v>
      </c>
      <c r="E37" s="490">
        <v>0</v>
      </c>
      <c r="F37" s="490">
        <v>0</v>
      </c>
      <c r="G37" s="1165">
        <f t="shared" si="6"/>
        <v>74.760000000000005</v>
      </c>
      <c r="H37" s="483"/>
      <c r="I37" s="1064"/>
      <c r="J37" s="1064"/>
    </row>
    <row r="38" spans="1:10" ht="24.6" customHeight="1">
      <c r="A38" s="489"/>
      <c r="B38" s="488" t="s">
        <v>37</v>
      </c>
      <c r="C38" s="1067">
        <f>SUM(C30:C37)</f>
        <v>5930.81</v>
      </c>
      <c r="D38" s="1067">
        <f t="shared" ref="D38:F38" si="7">SUM(D30:D37)</f>
        <v>0</v>
      </c>
      <c r="E38" s="1067">
        <f t="shared" si="7"/>
        <v>0</v>
      </c>
      <c r="F38" s="1067">
        <f t="shared" si="7"/>
        <v>0</v>
      </c>
      <c r="G38" s="1166">
        <f>SUM(C38:F38)</f>
        <v>5930.81</v>
      </c>
      <c r="H38" s="483"/>
      <c r="I38" s="1068"/>
      <c r="J38" s="1070"/>
    </row>
    <row r="39" spans="1:10" ht="24.6" customHeight="1" thickBot="1">
      <c r="A39" s="487"/>
      <c r="B39" s="486"/>
      <c r="C39" s="485"/>
      <c r="D39" s="485"/>
      <c r="E39" s="485"/>
      <c r="F39" s="485"/>
      <c r="G39" s="1033"/>
      <c r="H39" s="483"/>
      <c r="I39" s="1064"/>
      <c r="J39" s="1064"/>
    </row>
    <row r="40" spans="1:10" ht="24.6" customHeight="1" thickBot="1">
      <c r="A40" s="484"/>
      <c r="B40" s="1168" t="s">
        <v>35</v>
      </c>
      <c r="C40" s="1069">
        <f>SUM(C14+C17+C19+C28+C38)</f>
        <v>252291.07999999996</v>
      </c>
      <c r="D40" s="1069">
        <f t="shared" ref="D40:G40" si="8">SUM(D14+D17+D19+D28+D38)</f>
        <v>8105.64</v>
      </c>
      <c r="E40" s="1069">
        <f t="shared" si="8"/>
        <v>43986.22</v>
      </c>
      <c r="F40" s="1069">
        <f t="shared" si="8"/>
        <v>0</v>
      </c>
      <c r="G40" s="1069">
        <f t="shared" si="8"/>
        <v>304382.94</v>
      </c>
      <c r="H40" s="483"/>
      <c r="I40" s="1070"/>
      <c r="J40" s="1070"/>
    </row>
    <row r="41" spans="1:10" ht="20.25">
      <c r="A41" s="482"/>
      <c r="B41" s="481"/>
      <c r="C41" s="480"/>
      <c r="D41" s="480"/>
      <c r="E41" s="480"/>
      <c r="F41" s="480"/>
      <c r="G41" s="480"/>
      <c r="H41" s="475"/>
      <c r="I41" s="475"/>
      <c r="J41" s="475"/>
    </row>
    <row r="42" spans="1:10" ht="14.1" customHeight="1">
      <c r="A42" s="479" t="s">
        <v>6</v>
      </c>
      <c r="B42" s="477"/>
      <c r="C42" s="477"/>
      <c r="D42" s="477"/>
      <c r="E42" s="477"/>
      <c r="F42" s="477"/>
      <c r="G42" s="478"/>
      <c r="H42" s="475"/>
      <c r="I42" s="475"/>
      <c r="J42" s="475"/>
    </row>
    <row r="43" spans="1:10" ht="14.1" customHeight="1">
      <c r="A43" s="479" t="s">
        <v>169</v>
      </c>
      <c r="B43" s="477"/>
      <c r="C43" s="477"/>
      <c r="D43" s="477"/>
      <c r="E43" s="478"/>
      <c r="F43" s="477"/>
      <c r="G43" s="477"/>
      <c r="H43" s="475"/>
      <c r="I43" s="475"/>
      <c r="J43" s="475"/>
    </row>
    <row r="44" spans="1:10" ht="14.1" customHeight="1">
      <c r="A44" s="422"/>
      <c r="B44" s="422"/>
      <c r="C44" s="422"/>
      <c r="D44" s="422"/>
      <c r="E44" s="422"/>
      <c r="F44" s="422"/>
      <c r="G44" s="422"/>
      <c r="H44" s="422"/>
      <c r="I44" s="422"/>
      <c r="J44" s="422"/>
    </row>
    <row r="45" spans="1:10" ht="25.9" customHeight="1">
      <c r="A45" s="476" t="s">
        <v>117</v>
      </c>
      <c r="B45" s="475"/>
      <c r="C45" s="475"/>
      <c r="D45" s="475"/>
      <c r="E45" s="475"/>
      <c r="F45" s="475"/>
      <c r="G45" s="475"/>
      <c r="H45" s="475"/>
      <c r="I45" s="475"/>
      <c r="J45" s="475"/>
    </row>
    <row r="49" ht="15.6" hidden="1" customHeight="1"/>
    <row r="50" ht="14.1" hidden="1" customHeight="1"/>
    <row r="51" ht="14.1" hidden="1" customHeight="1"/>
    <row r="52" ht="14.1" hidden="1" customHeight="1"/>
    <row r="53" ht="14.1" hidden="1" customHeight="1"/>
    <row r="54" ht="14.1" hidden="1" customHeight="1"/>
    <row r="55" ht="14.1" hidden="1" customHeight="1"/>
    <row r="56" ht="14.1" hidden="1" customHeight="1"/>
    <row r="57" ht="14.1" hidden="1" customHeight="1"/>
    <row r="58" ht="14.1" hidden="1" customHeight="1"/>
    <row r="59" ht="14.1" hidden="1" customHeight="1"/>
    <row r="60" ht="14.1" hidden="1" customHeight="1"/>
    <row r="61" ht="14.1" hidden="1" customHeight="1"/>
    <row r="62" ht="14.1" hidden="1" customHeight="1"/>
    <row r="63" ht="14.1" hidden="1" customHeight="1"/>
    <row r="64" ht="14.1" hidden="1" customHeight="1"/>
    <row r="65" ht="14.1" hidden="1" customHeight="1"/>
    <row r="66" ht="14.1" hidden="1" customHeight="1"/>
    <row r="67" ht="14.1" hidden="1" customHeight="1"/>
    <row r="68" ht="14.1" hidden="1" customHeight="1"/>
    <row r="69" ht="14.1" hidden="1" customHeight="1"/>
    <row r="70" ht="14.1" hidden="1" customHeight="1"/>
    <row r="71" ht="14.1" hidden="1" customHeight="1"/>
    <row r="72" ht="14.1" hidden="1" customHeight="1"/>
    <row r="73" ht="14.1" hidden="1" customHeight="1"/>
    <row r="74" ht="14.1" hidden="1" customHeight="1"/>
    <row r="75" ht="14.1" hidden="1" customHeight="1"/>
    <row r="76" ht="14.1" hidden="1" customHeight="1"/>
    <row r="77" ht="14.1" hidden="1" customHeight="1"/>
    <row r="78" ht="14.1" hidden="1" customHeight="1"/>
    <row r="198" spans="1:1" ht="14.1" hidden="1" customHeight="1">
      <c r="A198" s="5" t="s">
        <v>41</v>
      </c>
    </row>
    <row r="199" spans="1:1" ht="14.1" hidden="1" customHeight="1">
      <c r="A199" s="6" t="s">
        <v>67</v>
      </c>
    </row>
    <row r="200" spans="1:1" ht="14.1" hidden="1" customHeight="1">
      <c r="A200" s="6" t="s">
        <v>42</v>
      </c>
    </row>
    <row r="201" spans="1:1" ht="14.1" hidden="1" customHeight="1">
      <c r="A201" s="6" t="s">
        <v>43</v>
      </c>
    </row>
    <row r="202" spans="1:1" ht="14.1" hidden="1" customHeight="1">
      <c r="A202" s="6" t="s">
        <v>44</v>
      </c>
    </row>
    <row r="203" spans="1:1" ht="14.1" hidden="1" customHeight="1">
      <c r="A203" s="6" t="s">
        <v>45</v>
      </c>
    </row>
    <row r="204" spans="1:1" ht="14.1" hidden="1" customHeight="1">
      <c r="A204" s="6" t="s">
        <v>46</v>
      </c>
    </row>
    <row r="205" spans="1:1" ht="14.1" hidden="1" customHeight="1">
      <c r="A205" s="6" t="s">
        <v>47</v>
      </c>
    </row>
    <row r="206" spans="1:1" ht="14.1" hidden="1" customHeight="1">
      <c r="A206" s="6" t="s">
        <v>48</v>
      </c>
    </row>
    <row r="207" spans="1:1" ht="14.1" hidden="1" customHeight="1">
      <c r="A207" s="6" t="s">
        <v>49</v>
      </c>
    </row>
    <row r="208" spans="1:1" ht="14.1" hidden="1" customHeight="1">
      <c r="A208" s="6" t="s">
        <v>50</v>
      </c>
    </row>
    <row r="209" spans="1:1" ht="14.1" hidden="1" customHeight="1">
      <c r="A209" s="6" t="s">
        <v>51</v>
      </c>
    </row>
    <row r="210" spans="1:1" ht="14.1" hidden="1" customHeight="1">
      <c r="A210" s="6" t="s">
        <v>52</v>
      </c>
    </row>
    <row r="211" spans="1:1" ht="14.1" hidden="1" customHeight="1">
      <c r="A211" s="6" t="s">
        <v>68</v>
      </c>
    </row>
    <row r="212" spans="1:1" ht="14.1" hidden="1" customHeight="1">
      <c r="A212" s="6" t="s">
        <v>53</v>
      </c>
    </row>
    <row r="213" spans="1:1" ht="14.1" hidden="1" customHeight="1">
      <c r="A213" s="6" t="s">
        <v>54</v>
      </c>
    </row>
    <row r="214" spans="1:1" ht="14.1" hidden="1" customHeight="1">
      <c r="A214" s="6" t="s">
        <v>55</v>
      </c>
    </row>
    <row r="215" spans="1:1" ht="14.1" hidden="1" customHeight="1">
      <c r="A215" s="6" t="s">
        <v>56</v>
      </c>
    </row>
    <row r="216" spans="1:1" ht="14.1" hidden="1" customHeight="1">
      <c r="A216" s="6" t="s">
        <v>57</v>
      </c>
    </row>
    <row r="217" spans="1:1" ht="14.1" hidden="1" customHeight="1">
      <c r="A217" s="6" t="s">
        <v>58</v>
      </c>
    </row>
    <row r="218" spans="1:1" ht="14.1" hidden="1" customHeight="1">
      <c r="A218" s="6" t="s">
        <v>59</v>
      </c>
    </row>
    <row r="219" spans="1:1" ht="14.1" hidden="1" customHeight="1">
      <c r="A219" s="6" t="s">
        <v>60</v>
      </c>
    </row>
    <row r="220" spans="1:1" ht="14.1" hidden="1" customHeight="1">
      <c r="A220" s="7" t="s">
        <v>61</v>
      </c>
    </row>
    <row r="221" spans="1:1" ht="14.1" hidden="1" customHeight="1">
      <c r="A221" s="7" t="s">
        <v>62</v>
      </c>
    </row>
    <row r="222" spans="1:1" ht="14.1" hidden="1" customHeight="1">
      <c r="A222" s="7" t="s">
        <v>63</v>
      </c>
    </row>
    <row r="223" spans="1:1" ht="14.1" hidden="1" customHeight="1">
      <c r="A223" s="7" t="s">
        <v>64</v>
      </c>
    </row>
    <row r="224" spans="1:1" ht="14.1" hidden="1" customHeight="1">
      <c r="A224" s="7" t="s">
        <v>69</v>
      </c>
    </row>
    <row r="225" spans="1:1" ht="14.1" hidden="1" customHeight="1">
      <c r="A225" s="7" t="s">
        <v>65</v>
      </c>
    </row>
    <row r="226" spans="1:1" ht="14.1" hidden="1" customHeight="1">
      <c r="A226" s="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064" customWidth="1"/>
    <col min="2" max="2" width="61.88671875" style="1064" customWidth="1"/>
    <col min="3" max="3" width="18.44140625" style="1064" customWidth="1"/>
    <col min="4" max="4" width="18.33203125" style="1064" customWidth="1"/>
    <col min="5" max="5" width="20.77734375" style="1064" customWidth="1"/>
    <col min="6" max="6" width="20.6640625" style="1064" customWidth="1"/>
    <col min="7" max="7" width="17.6640625" style="1064" customWidth="1"/>
    <col min="8" max="8" width="1.6640625" style="1064" customWidth="1"/>
    <col min="9" max="9" width="10.5546875" style="1064" customWidth="1"/>
    <col min="10"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71" t="s">
        <v>114</v>
      </c>
      <c r="B3" s="1071"/>
      <c r="C3" s="1072"/>
      <c r="D3" s="1072"/>
      <c r="E3" s="1072"/>
      <c r="F3" s="1013"/>
      <c r="G3" s="1013"/>
      <c r="H3" s="1015"/>
    </row>
    <row r="4" spans="1:10" ht="15" customHeight="1">
      <c r="A4" s="1013"/>
      <c r="B4" s="1013"/>
      <c r="C4" s="1048"/>
      <c r="D4" s="1048"/>
      <c r="E4" s="1048"/>
      <c r="F4" s="1013"/>
      <c r="G4" s="1013"/>
      <c r="H4" s="1015"/>
    </row>
    <row r="5" spans="1:10" ht="22.9" customHeight="1" thickBot="1">
      <c r="A5" s="1013"/>
      <c r="B5" s="1058" t="s">
        <v>115</v>
      </c>
      <c r="C5" s="1182" t="s">
        <v>54</v>
      </c>
      <c r="D5" s="1182"/>
      <c r="E5" s="1182"/>
      <c r="F5" s="1182"/>
      <c r="G5" s="1182"/>
      <c r="H5" s="1015"/>
    </row>
    <row r="6" spans="1:10" ht="22.9" customHeight="1">
      <c r="A6" s="1013"/>
      <c r="B6" s="1013"/>
      <c r="C6" s="1048"/>
      <c r="D6" s="1048"/>
      <c r="E6" s="1048"/>
      <c r="F6" s="1013"/>
      <c r="G6" s="1013"/>
      <c r="H6" s="1015"/>
    </row>
    <row r="7" spans="1:10" ht="14.1" customHeight="1" thickBot="1">
      <c r="A7" s="1015"/>
      <c r="B7" s="1015"/>
      <c r="C7" s="1015"/>
      <c r="D7" s="1015"/>
      <c r="E7" s="1015"/>
      <c r="F7" s="1015"/>
      <c r="G7" s="1015"/>
      <c r="H7" s="1015"/>
    </row>
    <row r="8" spans="1:10" ht="106.9" customHeight="1" thickBot="1">
      <c r="A8" s="1054"/>
      <c r="B8" s="1073" t="s">
        <v>7</v>
      </c>
      <c r="C8" s="1073" t="s">
        <v>71</v>
      </c>
      <c r="D8" s="1073" t="s">
        <v>95</v>
      </c>
      <c r="E8" s="1073" t="s">
        <v>98</v>
      </c>
      <c r="F8" s="1055" t="s">
        <v>116</v>
      </c>
      <c r="G8" s="1074" t="s">
        <v>36</v>
      </c>
      <c r="H8" s="1049"/>
    </row>
    <row r="9" spans="1:10" ht="24.6" customHeight="1">
      <c r="A9" s="1050" t="s">
        <v>1</v>
      </c>
      <c r="B9" s="1051" t="s">
        <v>8</v>
      </c>
      <c r="C9" s="1052"/>
      <c r="D9" s="1053"/>
      <c r="E9" s="1053"/>
      <c r="F9" s="1053"/>
      <c r="G9" s="1053"/>
      <c r="H9" s="1016"/>
    </row>
    <row r="10" spans="1:10" ht="24.6" customHeight="1">
      <c r="A10" s="1020">
        <v>1</v>
      </c>
      <c r="B10" s="1041" t="s">
        <v>124</v>
      </c>
      <c r="C10" s="1062">
        <v>422879</v>
      </c>
      <c r="D10" s="1062">
        <v>0</v>
      </c>
      <c r="E10" s="1062">
        <v>0</v>
      </c>
      <c r="F10" s="1062">
        <v>0</v>
      </c>
      <c r="G10" s="1062">
        <f>SUM(C10:F10)</f>
        <v>422879</v>
      </c>
      <c r="H10" s="1016"/>
    </row>
    <row r="11" spans="1:10" ht="24.6" customHeight="1">
      <c r="A11" s="1020">
        <v>2</v>
      </c>
      <c r="B11" s="1041" t="s">
        <v>125</v>
      </c>
      <c r="C11" s="1011">
        <v>250409</v>
      </c>
      <c r="D11" s="1065">
        <v>40503</v>
      </c>
      <c r="E11" s="1065">
        <v>0</v>
      </c>
      <c r="F11" s="1065">
        <v>0</v>
      </c>
      <c r="G11" s="1165">
        <f t="shared" ref="G11:G13" si="0">SUM(C11:F11)</f>
        <v>290912</v>
      </c>
      <c r="H11" s="1016"/>
    </row>
    <row r="12" spans="1:10" ht="24.6" customHeight="1">
      <c r="A12" s="1020">
        <v>3</v>
      </c>
      <c r="B12" s="1041" t="s">
        <v>126</v>
      </c>
      <c r="C12" s="1011">
        <v>158765</v>
      </c>
      <c r="D12" s="1065">
        <v>141175</v>
      </c>
      <c r="E12" s="1065">
        <v>0</v>
      </c>
      <c r="F12" s="1065">
        <v>0</v>
      </c>
      <c r="G12" s="1165">
        <f t="shared" si="0"/>
        <v>299940</v>
      </c>
      <c r="H12" s="1016"/>
    </row>
    <row r="13" spans="1:10" ht="24.6" customHeight="1">
      <c r="A13" s="1021">
        <v>4</v>
      </c>
      <c r="B13" s="1041" t="s">
        <v>127</v>
      </c>
      <c r="C13" s="1011">
        <v>68283</v>
      </c>
      <c r="D13" s="1065">
        <v>0</v>
      </c>
      <c r="E13" s="1065">
        <v>0</v>
      </c>
      <c r="F13" s="1065">
        <v>0</v>
      </c>
      <c r="G13" s="1165">
        <f t="shared" si="0"/>
        <v>68283</v>
      </c>
      <c r="H13" s="1016"/>
    </row>
    <row r="14" spans="1:10" ht="24.6" customHeight="1">
      <c r="A14" s="1022"/>
      <c r="B14" s="1057" t="s">
        <v>13</v>
      </c>
      <c r="C14" s="1075">
        <f>SUM(C10:C13)</f>
        <v>900336</v>
      </c>
      <c r="D14" s="1066">
        <f>SUM(D10:D13)</f>
        <v>181678</v>
      </c>
      <c r="E14" s="1066">
        <f>SUM(E10:E13)</f>
        <v>0</v>
      </c>
      <c r="F14" s="1066">
        <f>SUM(F10:F13)</f>
        <v>0</v>
      </c>
      <c r="G14" s="1166">
        <f>SUM(C14:F14)</f>
        <v>1082014</v>
      </c>
      <c r="H14" s="1016"/>
      <c r="I14" s="1070"/>
      <c r="J14" s="1070"/>
    </row>
    <row r="15" spans="1:10" ht="43.9" customHeight="1">
      <c r="A15" s="1017" t="s">
        <v>2</v>
      </c>
      <c r="B15" s="1018" t="s">
        <v>14</v>
      </c>
      <c r="C15" s="1012"/>
      <c r="D15" s="1063"/>
      <c r="E15" s="1063"/>
      <c r="F15" s="1063"/>
      <c r="G15" s="1165"/>
      <c r="H15" s="1016"/>
    </row>
    <row r="16" spans="1:10" ht="24.6" customHeight="1">
      <c r="A16" s="1023">
        <v>1</v>
      </c>
      <c r="B16" s="1042" t="s">
        <v>128</v>
      </c>
      <c r="C16" s="1076">
        <v>268239</v>
      </c>
      <c r="D16" s="1024">
        <v>52732</v>
      </c>
      <c r="E16" s="1024">
        <v>0</v>
      </c>
      <c r="F16" s="1024">
        <v>0</v>
      </c>
      <c r="G16" s="1165">
        <f>SUM(C16:F16)</f>
        <v>320971</v>
      </c>
      <c r="H16" s="1016"/>
    </row>
    <row r="17" spans="1:10" ht="43.9" customHeight="1">
      <c r="A17" s="1025"/>
      <c r="B17" s="1026" t="s">
        <v>16</v>
      </c>
      <c r="C17" s="1075">
        <f>SUM(C16)</f>
        <v>268239</v>
      </c>
      <c r="D17" s="1066">
        <f>SUM(D16)</f>
        <v>52732</v>
      </c>
      <c r="E17" s="1066">
        <f>SUM(E16)</f>
        <v>0</v>
      </c>
      <c r="F17" s="1066">
        <f>SUM(F16)</f>
        <v>0</v>
      </c>
      <c r="G17" s="1166">
        <f>SUM(C17:F17)</f>
        <v>320971</v>
      </c>
      <c r="H17" s="1016"/>
      <c r="I17" s="1068"/>
      <c r="J17" s="1070"/>
    </row>
    <row r="18" spans="1:10" ht="43.9" customHeight="1">
      <c r="A18" s="1017" t="s">
        <v>3</v>
      </c>
      <c r="B18" s="1018" t="s">
        <v>129</v>
      </c>
      <c r="C18" s="1010">
        <v>1237295</v>
      </c>
      <c r="D18" s="1063">
        <v>93394</v>
      </c>
      <c r="E18" s="1063">
        <v>0</v>
      </c>
      <c r="F18" s="1063">
        <v>0</v>
      </c>
      <c r="G18" s="1165">
        <f>SUM(C18:F18)</f>
        <v>1330689</v>
      </c>
      <c r="H18" s="1016"/>
    </row>
    <row r="19" spans="1:10" ht="24.6" customHeight="1">
      <c r="A19" s="1025"/>
      <c r="B19" s="1026" t="s">
        <v>17</v>
      </c>
      <c r="C19" s="1075">
        <v>1237295</v>
      </c>
      <c r="D19" s="1066">
        <f>SUM(D18)</f>
        <v>93394</v>
      </c>
      <c r="E19" s="1066">
        <f>SUM(E18)</f>
        <v>0</v>
      </c>
      <c r="F19" s="1066">
        <f>SUM(F18)</f>
        <v>0</v>
      </c>
      <c r="G19" s="1166">
        <f>SUM(C19:F19)</f>
        <v>1330689</v>
      </c>
      <c r="H19" s="1016"/>
      <c r="I19" s="1068"/>
      <c r="J19" s="1070"/>
    </row>
    <row r="20" spans="1:10" ht="24.6" customHeight="1">
      <c r="A20" s="1017" t="s">
        <v>4</v>
      </c>
      <c r="B20" s="1018" t="s">
        <v>18</v>
      </c>
      <c r="C20" s="1012"/>
      <c r="D20" s="1063"/>
      <c r="E20" s="1063"/>
      <c r="F20" s="1063"/>
      <c r="G20" s="1165"/>
      <c r="H20" s="1016"/>
    </row>
    <row r="21" spans="1:10" ht="24.6" customHeight="1">
      <c r="A21" s="1020">
        <v>1</v>
      </c>
      <c r="B21" s="1041" t="s">
        <v>130</v>
      </c>
      <c r="C21" s="1011">
        <v>9888</v>
      </c>
      <c r="D21" s="1065">
        <v>0</v>
      </c>
      <c r="E21" s="1065">
        <v>209224</v>
      </c>
      <c r="F21" s="1065">
        <v>0</v>
      </c>
      <c r="G21" s="1165">
        <f t="shared" ref="G21:G27" si="1">SUM(C21:F21)</f>
        <v>219112</v>
      </c>
      <c r="H21" s="1016"/>
    </row>
    <row r="22" spans="1:10" ht="24.6" customHeight="1">
      <c r="A22" s="1020">
        <v>2</v>
      </c>
      <c r="B22" s="1042" t="s">
        <v>40</v>
      </c>
      <c r="C22" s="1011">
        <v>0</v>
      </c>
      <c r="D22" s="1065">
        <v>0</v>
      </c>
      <c r="E22" s="1065">
        <v>0</v>
      </c>
      <c r="F22" s="1065">
        <v>0</v>
      </c>
      <c r="G22" s="1165">
        <f t="shared" si="1"/>
        <v>0</v>
      </c>
      <c r="H22" s="1016"/>
    </row>
    <row r="23" spans="1:10" ht="24.6" customHeight="1">
      <c r="A23" s="1020">
        <v>3</v>
      </c>
      <c r="B23" s="1041" t="s">
        <v>131</v>
      </c>
      <c r="C23" s="1011">
        <v>383</v>
      </c>
      <c r="D23" s="1065">
        <v>0</v>
      </c>
      <c r="E23" s="1065">
        <f>145800+46706.59+13616.14+13510.52+19095.92-1</f>
        <v>238728.16999999998</v>
      </c>
      <c r="F23" s="1065">
        <v>0</v>
      </c>
      <c r="G23" s="1165">
        <f t="shared" si="1"/>
        <v>239111.16999999998</v>
      </c>
      <c r="H23" s="1016"/>
    </row>
    <row r="24" spans="1:10" ht="24.6" customHeight="1">
      <c r="A24" s="1020">
        <v>4</v>
      </c>
      <c r="B24" s="1041" t="s">
        <v>132</v>
      </c>
      <c r="C24" s="1011">
        <v>8911</v>
      </c>
      <c r="D24" s="1065">
        <v>0</v>
      </c>
      <c r="E24" s="1065">
        <f>633706.36-209224-238729</f>
        <v>185753.36</v>
      </c>
      <c r="F24" s="1065">
        <v>0</v>
      </c>
      <c r="G24" s="1165">
        <f t="shared" si="1"/>
        <v>194664.36</v>
      </c>
      <c r="H24" s="1016"/>
    </row>
    <row r="25" spans="1:10" ht="24.6" customHeight="1">
      <c r="A25" s="1020">
        <v>5</v>
      </c>
      <c r="B25" s="1041" t="s">
        <v>133</v>
      </c>
      <c r="C25" s="1011">
        <v>2177</v>
      </c>
      <c r="D25" s="1065">
        <v>0</v>
      </c>
      <c r="E25" s="1065">
        <v>0</v>
      </c>
      <c r="F25" s="1065">
        <v>0</v>
      </c>
      <c r="G25" s="1165">
        <f t="shared" si="1"/>
        <v>2177</v>
      </c>
      <c r="H25" s="1016"/>
    </row>
    <row r="26" spans="1:10" ht="24.6" customHeight="1">
      <c r="A26" s="1020">
        <v>6</v>
      </c>
      <c r="B26" s="1041" t="s">
        <v>134</v>
      </c>
      <c r="C26" s="1011">
        <v>5211</v>
      </c>
      <c r="D26" s="1065">
        <v>16854</v>
      </c>
      <c r="E26" s="1065">
        <v>0</v>
      </c>
      <c r="F26" s="1065">
        <v>0</v>
      </c>
      <c r="G26" s="1165">
        <f t="shared" si="1"/>
        <v>22065</v>
      </c>
      <c r="H26" s="1016"/>
    </row>
    <row r="27" spans="1:10" ht="24.6" customHeight="1">
      <c r="A27" s="1020">
        <v>7</v>
      </c>
      <c r="B27" s="1041" t="s">
        <v>24</v>
      </c>
      <c r="C27" s="1010">
        <v>0</v>
      </c>
      <c r="D27" s="1063">
        <v>459</v>
      </c>
      <c r="E27" s="1063">
        <v>0</v>
      </c>
      <c r="F27" s="1063">
        <v>0</v>
      </c>
      <c r="G27" s="1165">
        <f t="shared" si="1"/>
        <v>459</v>
      </c>
      <c r="H27" s="1016"/>
    </row>
    <row r="28" spans="1:10" ht="24.6" customHeight="1">
      <c r="A28" s="1027"/>
      <c r="B28" s="1026" t="s">
        <v>135</v>
      </c>
      <c r="C28" s="1077">
        <f>SUM(C21:C27)</f>
        <v>26570</v>
      </c>
      <c r="D28" s="1067">
        <f>SUM(D21:D27)</f>
        <v>17313</v>
      </c>
      <c r="E28" s="1067">
        <f>SUM(E21:E27)</f>
        <v>633705.53</v>
      </c>
      <c r="F28" s="1067">
        <f>SUM(F21:F27)</f>
        <v>0</v>
      </c>
      <c r="G28" s="1166">
        <f>SUM(C28:F28)</f>
        <v>677588.53</v>
      </c>
      <c r="H28" s="1028"/>
    </row>
    <row r="29" spans="1:10" ht="24.6" customHeight="1">
      <c r="A29" s="1017" t="s">
        <v>5</v>
      </c>
      <c r="B29" s="1040" t="s">
        <v>26</v>
      </c>
      <c r="C29" s="1078"/>
      <c r="D29" s="1019"/>
      <c r="E29" s="1019"/>
      <c r="F29" s="1019"/>
      <c r="G29" s="1167"/>
      <c r="H29" s="1016"/>
    </row>
    <row r="30" spans="1:10" ht="24.6" customHeight="1">
      <c r="A30" s="1020">
        <v>1</v>
      </c>
      <c r="B30" s="1041" t="s">
        <v>27</v>
      </c>
      <c r="C30" s="1011">
        <v>0</v>
      </c>
      <c r="D30" s="1065">
        <v>232</v>
      </c>
      <c r="E30" s="1065">
        <v>0</v>
      </c>
      <c r="F30" s="1065">
        <v>0</v>
      </c>
      <c r="G30" s="1165">
        <f t="shared" ref="G30:G37" si="2">SUM(C30:F30)</f>
        <v>232</v>
      </c>
      <c r="H30" s="1016"/>
    </row>
    <row r="31" spans="1:10" ht="24.6" customHeight="1">
      <c r="A31" s="1020">
        <v>2</v>
      </c>
      <c r="B31" s="1043" t="s">
        <v>28</v>
      </c>
      <c r="C31" s="1011">
        <v>0</v>
      </c>
      <c r="D31" s="1065">
        <v>1459</v>
      </c>
      <c r="E31" s="1065">
        <v>0</v>
      </c>
      <c r="F31" s="1065">
        <v>0</v>
      </c>
      <c r="G31" s="1165">
        <f t="shared" si="2"/>
        <v>1459</v>
      </c>
      <c r="H31" s="1016"/>
    </row>
    <row r="32" spans="1:10" ht="24.6" customHeight="1">
      <c r="A32" s="1020">
        <v>3</v>
      </c>
      <c r="B32" s="1043" t="s">
        <v>136</v>
      </c>
      <c r="C32" s="1011">
        <v>581</v>
      </c>
      <c r="D32" s="1065">
        <v>3666</v>
      </c>
      <c r="E32" s="1065">
        <v>0</v>
      </c>
      <c r="F32" s="1065">
        <v>0</v>
      </c>
      <c r="G32" s="1165">
        <f t="shared" si="2"/>
        <v>4247</v>
      </c>
      <c r="H32" s="1016"/>
    </row>
    <row r="33" spans="1:10" ht="24.6" customHeight="1">
      <c r="A33" s="1020">
        <v>4</v>
      </c>
      <c r="B33" s="1043" t="s">
        <v>137</v>
      </c>
      <c r="C33" s="1011">
        <v>12404</v>
      </c>
      <c r="D33" s="1065">
        <v>4575</v>
      </c>
      <c r="E33" s="1065">
        <v>0</v>
      </c>
      <c r="F33" s="1065">
        <v>0</v>
      </c>
      <c r="G33" s="1165">
        <f t="shared" si="2"/>
        <v>16979</v>
      </c>
      <c r="H33" s="1016"/>
    </row>
    <row r="34" spans="1:10" ht="24.6" customHeight="1">
      <c r="A34" s="1020">
        <v>5</v>
      </c>
      <c r="B34" s="1044" t="s">
        <v>138</v>
      </c>
      <c r="C34" s="1011">
        <v>0</v>
      </c>
      <c r="D34" s="1065">
        <v>0</v>
      </c>
      <c r="E34" s="1065">
        <v>0</v>
      </c>
      <c r="F34" s="1065">
        <v>0</v>
      </c>
      <c r="G34" s="1165">
        <f t="shared" si="2"/>
        <v>0</v>
      </c>
      <c r="H34" s="1029"/>
    </row>
    <row r="35" spans="1:10" ht="24.6" customHeight="1">
      <c r="A35" s="1020">
        <v>6</v>
      </c>
      <c r="B35" s="1045" t="s">
        <v>139</v>
      </c>
      <c r="C35" s="1011">
        <v>217</v>
      </c>
      <c r="D35" s="1065">
        <v>83</v>
      </c>
      <c r="E35" s="1065">
        <v>0</v>
      </c>
      <c r="F35" s="1065">
        <v>0</v>
      </c>
      <c r="G35" s="1165">
        <f t="shared" si="2"/>
        <v>300</v>
      </c>
      <c r="H35" s="1029"/>
    </row>
    <row r="36" spans="1:10" ht="24.6" customHeight="1">
      <c r="A36" s="1020">
        <v>7</v>
      </c>
      <c r="B36" s="1045" t="s">
        <v>33</v>
      </c>
      <c r="C36" s="1011">
        <v>0</v>
      </c>
      <c r="D36" s="1065">
        <v>0</v>
      </c>
      <c r="E36" s="1065">
        <v>0</v>
      </c>
      <c r="F36" s="1065">
        <v>0</v>
      </c>
      <c r="G36" s="1165">
        <f t="shared" si="2"/>
        <v>0</v>
      </c>
      <c r="H36" s="1029"/>
    </row>
    <row r="37" spans="1:10" ht="24.6" customHeight="1">
      <c r="A37" s="1020">
        <v>8</v>
      </c>
      <c r="B37" s="1045" t="s">
        <v>140</v>
      </c>
      <c r="C37" s="1011">
        <v>297</v>
      </c>
      <c r="D37" s="1065">
        <v>253</v>
      </c>
      <c r="E37" s="1065">
        <v>0</v>
      </c>
      <c r="F37" s="1065">
        <v>0</v>
      </c>
      <c r="G37" s="1165">
        <f t="shared" si="2"/>
        <v>550</v>
      </c>
      <c r="H37" s="1029"/>
    </row>
    <row r="38" spans="1:10" ht="24.6" customHeight="1">
      <c r="A38" s="1030"/>
      <c r="B38" s="1026" t="s">
        <v>141</v>
      </c>
      <c r="C38" s="1077">
        <f>SUM(C30:C37)</f>
        <v>13499</v>
      </c>
      <c r="D38" s="1067">
        <f>SUM(D30:D37)</f>
        <v>10268</v>
      </c>
      <c r="E38" s="1067">
        <f>SUM(E30:E37)</f>
        <v>0</v>
      </c>
      <c r="F38" s="1067">
        <f>SUM(F30:F37)</f>
        <v>0</v>
      </c>
      <c r="G38" s="1166">
        <f>SUM(C38:F38)</f>
        <v>23767</v>
      </c>
      <c r="H38" s="1029"/>
      <c r="I38" s="1068"/>
      <c r="J38" s="1070"/>
    </row>
    <row r="39" spans="1:10" ht="24.6" customHeight="1" thickBot="1">
      <c r="A39" s="1031"/>
      <c r="B39" s="1032"/>
      <c r="C39" s="1079"/>
      <c r="D39" s="1033"/>
      <c r="E39" s="1033"/>
      <c r="F39" s="1033"/>
      <c r="G39" s="1033"/>
      <c r="H39" s="1029"/>
    </row>
    <row r="40" spans="1:10" ht="24.6" customHeight="1" thickBot="1">
      <c r="A40" s="1034"/>
      <c r="B40" s="134" t="s">
        <v>35</v>
      </c>
      <c r="C40" s="1080">
        <f>SUM(C14+C17+C19+C28+C38)</f>
        <v>2445939</v>
      </c>
      <c r="D40" s="1069">
        <f>SUM(D14+D17+D19+D28+D38)</f>
        <v>355385</v>
      </c>
      <c r="E40" s="1069">
        <f>SUM(E14+E17+E19+E28+E38)</f>
        <v>633705.53</v>
      </c>
      <c r="F40" s="1069">
        <f>SUM(F14+F17+F19+F28+F38)</f>
        <v>0</v>
      </c>
      <c r="G40" s="1069">
        <f t="shared" ref="G40" si="3">SUM(G14+G17+G19+G28+G38)</f>
        <v>3435029.5300000003</v>
      </c>
      <c r="H40" s="1029"/>
      <c r="I40" s="1070"/>
      <c r="J40" s="1070"/>
    </row>
    <row r="41" spans="1:10" ht="14.1" customHeight="1">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s="1082" customFormat="1" ht="25.9" customHeight="1">
      <c r="A45" s="1081" t="s">
        <v>117</v>
      </c>
    </row>
    <row r="48" spans="1:10" ht="15.6" hidden="1" customHeight="1"/>
    <row r="49" spans="1:1" ht="14.1" hidden="1" customHeight="1">
      <c r="A49" s="1059" t="s">
        <v>118</v>
      </c>
    </row>
    <row r="50" spans="1:1" ht="14.1" hidden="1" customHeight="1">
      <c r="A50" s="1046" t="s">
        <v>67</v>
      </c>
    </row>
    <row r="51" spans="1:1" ht="14.1" hidden="1" customHeight="1">
      <c r="A51" s="1046" t="s">
        <v>42</v>
      </c>
    </row>
    <row r="52" spans="1:1" ht="14.1" hidden="1" customHeight="1">
      <c r="A52" s="1046" t="s">
        <v>43</v>
      </c>
    </row>
    <row r="53" spans="1:1" ht="14.1" hidden="1" customHeight="1">
      <c r="A53" s="1046" t="s">
        <v>44</v>
      </c>
    </row>
    <row r="54" spans="1:1" ht="14.1" hidden="1" customHeight="1">
      <c r="A54" s="1046" t="s">
        <v>45</v>
      </c>
    </row>
    <row r="55" spans="1:1" ht="14.1" hidden="1" customHeight="1">
      <c r="A55" s="1046" t="s">
        <v>119</v>
      </c>
    </row>
    <row r="56" spans="1:1" ht="14.1" hidden="1" customHeight="1">
      <c r="A56" s="1046" t="s">
        <v>47</v>
      </c>
    </row>
    <row r="57" spans="1:1" ht="14.1" hidden="1" customHeight="1">
      <c r="A57" s="1046" t="s">
        <v>48</v>
      </c>
    </row>
    <row r="58" spans="1:1" ht="14.1" hidden="1" customHeight="1">
      <c r="A58" s="1046" t="s">
        <v>49</v>
      </c>
    </row>
    <row r="59" spans="1:1" ht="14.1" hidden="1" customHeight="1">
      <c r="A59" s="1046" t="s">
        <v>50</v>
      </c>
    </row>
    <row r="60" spans="1:1" ht="14.1" hidden="1" customHeight="1">
      <c r="A60" s="1046" t="s">
        <v>51</v>
      </c>
    </row>
    <row r="61" spans="1:1" ht="14.1" hidden="1" customHeight="1">
      <c r="A61" s="1046" t="s">
        <v>52</v>
      </c>
    </row>
    <row r="62" spans="1:1" ht="14.1" hidden="1" customHeight="1">
      <c r="A62" s="1046" t="s">
        <v>68</v>
      </c>
    </row>
    <row r="63" spans="1:1" ht="14.1" hidden="1" customHeight="1">
      <c r="A63" s="1046" t="s">
        <v>53</v>
      </c>
    </row>
    <row r="64" spans="1:1" ht="14.1" hidden="1" customHeight="1">
      <c r="A64" s="1046" t="s">
        <v>54</v>
      </c>
    </row>
    <row r="65" spans="1:1" ht="14.1" hidden="1" customHeight="1">
      <c r="A65" s="1046" t="s">
        <v>55</v>
      </c>
    </row>
    <row r="66" spans="1:1" ht="14.1" hidden="1" customHeight="1">
      <c r="A66" s="1046" t="s">
        <v>56</v>
      </c>
    </row>
    <row r="67" spans="1:1" ht="14.1" hidden="1" customHeight="1">
      <c r="A67" s="1046" t="s">
        <v>57</v>
      </c>
    </row>
    <row r="68" spans="1:1" ht="14.1" hidden="1" customHeight="1">
      <c r="A68" s="1046" t="s">
        <v>120</v>
      </c>
    </row>
    <row r="69" spans="1:1" ht="14.1" hidden="1" customHeight="1">
      <c r="A69" s="1046" t="s">
        <v>59</v>
      </c>
    </row>
    <row r="70" spans="1:1" ht="14.1" hidden="1" customHeight="1">
      <c r="A70" s="1046" t="s">
        <v>60</v>
      </c>
    </row>
    <row r="71" spans="1:1" ht="14.1" hidden="1" customHeight="1">
      <c r="A71" s="1047" t="s">
        <v>61</v>
      </c>
    </row>
    <row r="72" spans="1:1" ht="14.1" hidden="1" customHeight="1">
      <c r="A72" s="1047" t="s">
        <v>62</v>
      </c>
    </row>
    <row r="73" spans="1:1" ht="14.1" hidden="1" customHeight="1">
      <c r="A73" s="1047" t="s">
        <v>63</v>
      </c>
    </row>
    <row r="74" spans="1:1" ht="14.1" hidden="1" customHeight="1">
      <c r="A74" s="1047" t="s">
        <v>64</v>
      </c>
    </row>
    <row r="75" spans="1:1" ht="14.1" hidden="1" customHeight="1">
      <c r="A75" s="1047" t="s">
        <v>69</v>
      </c>
    </row>
    <row r="76" spans="1:1" ht="14.1" hidden="1" customHeight="1">
      <c r="A76" s="1047" t="s">
        <v>65</v>
      </c>
    </row>
    <row r="77" spans="1:1" ht="14.1" hidden="1" customHeight="1">
      <c r="A77" s="1047" t="s">
        <v>66</v>
      </c>
    </row>
    <row r="198" ht="14.1" hidden="1" customHeight="1"/>
    <row r="199" ht="14.1" hidden="1" customHeight="1"/>
    <row r="200" ht="14.1" hidden="1" customHeight="1"/>
    <row r="201" ht="14.1" hidden="1" customHeight="1"/>
    <row r="202" ht="14.1" hidden="1" customHeight="1"/>
    <row r="203" ht="14.1" hidden="1" customHeight="1"/>
    <row r="204" ht="14.1" hidden="1" customHeight="1"/>
    <row r="205" ht="14.1" hidden="1" customHeight="1"/>
    <row r="206" ht="14.1" hidden="1" customHeight="1"/>
    <row r="207" ht="14.1" hidden="1" customHeight="1"/>
    <row r="208" ht="14.1" hidden="1" customHeight="1"/>
    <row r="209" ht="14.1" hidden="1" customHeight="1"/>
    <row r="210" ht="14.1" hidden="1" customHeight="1"/>
    <row r="211" ht="14.1" hidden="1" customHeight="1"/>
    <row r="212" ht="14.1" hidden="1" customHeight="1"/>
    <row r="213" ht="14.1" hidden="1" customHeight="1"/>
    <row r="214" ht="14.1" hidden="1" customHeight="1"/>
    <row r="215" ht="14.1" hidden="1" customHeight="1"/>
    <row r="216" ht="14.1" hidden="1" customHeight="1"/>
    <row r="217" ht="14.1" hidden="1" customHeight="1"/>
    <row r="218" ht="14.1" hidden="1" customHeight="1"/>
    <row r="219" ht="14.1" hidden="1" customHeight="1"/>
    <row r="220" ht="14.1" hidden="1" customHeight="1"/>
    <row r="221" ht="14.1" hidden="1" customHeight="1"/>
    <row r="222" ht="14.1" hidden="1" customHeight="1"/>
    <row r="223" ht="14.1" hidden="1" customHeight="1"/>
    <row r="224" ht="14.1" hidden="1" customHeight="1"/>
    <row r="225" ht="14.1" hidden="1" customHeight="1"/>
    <row r="226" ht="14.1" hidden="1" customHeight="1"/>
    <row r="227" ht="14.1" hidden="1" customHeight="1"/>
  </sheetData>
  <dataValidations count="1">
    <dataValidation type="list" allowBlank="1" showInputMessage="1" showErrorMessage="1" sqref="C5:G5">
      <formula1>$A$49:$A$77</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5" sqref="B5"/>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527"/>
      <c r="C1" s="528"/>
      <c r="D1" s="528"/>
      <c r="E1" s="528"/>
      <c r="F1" s="528"/>
      <c r="G1" s="528"/>
      <c r="H1" s="529"/>
      <c r="I1" s="526"/>
      <c r="J1" s="526"/>
    </row>
    <row r="2" spans="1:10" ht="24" customHeight="1">
      <c r="A2" s="527" t="s">
        <v>0</v>
      </c>
      <c r="B2" s="527"/>
      <c r="C2" s="527"/>
      <c r="D2" s="527"/>
      <c r="E2" s="527"/>
      <c r="F2" s="527"/>
      <c r="G2" s="527"/>
      <c r="H2" s="529"/>
      <c r="I2" s="526"/>
      <c r="J2" s="526"/>
    </row>
    <row r="3" spans="1:10" ht="23.1" customHeight="1">
      <c r="A3" s="577" t="s">
        <v>114</v>
      </c>
      <c r="B3" s="527"/>
      <c r="C3" s="527"/>
      <c r="D3" s="527"/>
      <c r="E3" s="527"/>
      <c r="F3" s="527"/>
      <c r="G3" s="527"/>
      <c r="H3" s="529"/>
      <c r="I3" s="526"/>
      <c r="J3" s="526"/>
    </row>
    <row r="4" spans="1:10" ht="15" customHeight="1">
      <c r="A4" s="527"/>
      <c r="B4" s="527"/>
      <c r="C4" s="565"/>
      <c r="D4" s="565"/>
      <c r="E4" s="565"/>
      <c r="F4" s="527"/>
      <c r="G4" s="527"/>
      <c r="H4" s="529"/>
      <c r="I4" s="526"/>
      <c r="J4" s="526"/>
    </row>
    <row r="5" spans="1:10" ht="24.75" customHeight="1" thickBot="1">
      <c r="A5" s="527"/>
      <c r="B5" s="575" t="s">
        <v>115</v>
      </c>
      <c r="C5" s="1180" t="s">
        <v>55</v>
      </c>
      <c r="D5" s="1180"/>
      <c r="E5" s="1180"/>
      <c r="F5" s="1180"/>
      <c r="G5" s="1180"/>
      <c r="H5" s="529"/>
      <c r="I5" s="526"/>
      <c r="J5" s="526"/>
    </row>
    <row r="6" spans="1:10" ht="15" customHeight="1">
      <c r="A6" s="527"/>
      <c r="B6" s="527"/>
      <c r="C6" s="565"/>
      <c r="D6" s="565"/>
      <c r="E6" s="565"/>
      <c r="F6" s="527"/>
      <c r="G6" s="527"/>
      <c r="H6" s="529"/>
      <c r="I6" s="526"/>
      <c r="J6" s="526"/>
    </row>
    <row r="7" spans="1:10" ht="14.1" customHeight="1" thickBot="1">
      <c r="A7" s="529"/>
      <c r="B7" s="529"/>
      <c r="C7" s="529"/>
      <c r="D7" s="529"/>
      <c r="E7" s="529"/>
      <c r="F7" s="529"/>
      <c r="G7" s="529"/>
      <c r="H7" s="529"/>
      <c r="I7" s="526"/>
      <c r="J7" s="526"/>
    </row>
    <row r="8" spans="1:10" ht="106.9" customHeight="1" thickBot="1">
      <c r="A8" s="571"/>
      <c r="B8" s="572" t="s">
        <v>7</v>
      </c>
      <c r="C8" s="572" t="s">
        <v>71</v>
      </c>
      <c r="D8" s="572" t="s">
        <v>95</v>
      </c>
      <c r="E8" s="572" t="s">
        <v>98</v>
      </c>
      <c r="F8" s="572" t="s">
        <v>116</v>
      </c>
      <c r="G8" s="573" t="s">
        <v>36</v>
      </c>
      <c r="H8" s="566"/>
      <c r="I8" s="526"/>
      <c r="J8" s="526"/>
    </row>
    <row r="9" spans="1:10" ht="24.6" customHeight="1">
      <c r="A9" s="567" t="s">
        <v>1</v>
      </c>
      <c r="B9" s="568" t="s">
        <v>8</v>
      </c>
      <c r="C9" s="569"/>
      <c r="D9" s="570"/>
      <c r="E9" s="570"/>
      <c r="F9" s="570"/>
      <c r="G9" s="570"/>
      <c r="H9" s="530"/>
      <c r="I9" s="526"/>
      <c r="J9" s="526"/>
    </row>
    <row r="10" spans="1:10" ht="24.6" customHeight="1">
      <c r="A10" s="534">
        <v>1</v>
      </c>
      <c r="B10" s="558" t="s">
        <v>9</v>
      </c>
      <c r="C10" s="535">
        <v>12133</v>
      </c>
      <c r="D10" s="535">
        <v>0</v>
      </c>
      <c r="E10" s="535">
        <v>0</v>
      </c>
      <c r="F10" s="535">
        <v>0</v>
      </c>
      <c r="G10" s="1062">
        <f>SUM(C10:F10)</f>
        <v>12133</v>
      </c>
      <c r="H10" s="530"/>
      <c r="I10" s="526"/>
      <c r="J10" s="526"/>
    </row>
    <row r="11" spans="1:10" ht="24.6" customHeight="1">
      <c r="A11" s="534">
        <v>2</v>
      </c>
      <c r="B11" s="558" t="s">
        <v>10</v>
      </c>
      <c r="C11" s="536">
        <v>30936</v>
      </c>
      <c r="D11" s="536">
        <v>0</v>
      </c>
      <c r="E11" s="536">
        <v>0</v>
      </c>
      <c r="F11" s="536">
        <v>0</v>
      </c>
      <c r="G11" s="1165">
        <f t="shared" ref="G11:G13" si="0">SUM(C11:F11)</f>
        <v>30936</v>
      </c>
      <c r="H11" s="530"/>
      <c r="I11" s="526"/>
      <c r="J11" s="526"/>
    </row>
    <row r="12" spans="1:10" ht="24.6" customHeight="1">
      <c r="A12" s="534">
        <v>3</v>
      </c>
      <c r="B12" s="558" t="s">
        <v>11</v>
      </c>
      <c r="C12" s="536">
        <v>3115</v>
      </c>
      <c r="D12" s="536">
        <v>0</v>
      </c>
      <c r="E12" s="536">
        <v>0</v>
      </c>
      <c r="F12" s="536">
        <v>0</v>
      </c>
      <c r="G12" s="1165">
        <f t="shared" si="0"/>
        <v>3115</v>
      </c>
      <c r="H12" s="530"/>
      <c r="I12" s="526"/>
      <c r="J12" s="526"/>
    </row>
    <row r="13" spans="1:10" ht="24.6" customHeight="1">
      <c r="A13" s="537">
        <v>4</v>
      </c>
      <c r="B13" s="558" t="s">
        <v>12</v>
      </c>
      <c r="C13" s="536">
        <v>0</v>
      </c>
      <c r="D13" s="536">
        <v>0</v>
      </c>
      <c r="E13" s="536">
        <v>0</v>
      </c>
      <c r="F13" s="536">
        <v>0</v>
      </c>
      <c r="G13" s="1165">
        <f t="shared" si="0"/>
        <v>0</v>
      </c>
      <c r="H13" s="530"/>
      <c r="I13" s="526"/>
      <c r="J13" s="526"/>
    </row>
    <row r="14" spans="1:10" ht="24.6" customHeight="1">
      <c r="A14" s="538"/>
      <c r="B14" s="574" t="s">
        <v>13</v>
      </c>
      <c r="C14" s="1066">
        <f>SUM(C10:C13)</f>
        <v>46184</v>
      </c>
      <c r="D14" s="1066">
        <f t="shared" ref="D14:F14" si="1">SUM(D10:D13)</f>
        <v>0</v>
      </c>
      <c r="E14" s="1066">
        <f t="shared" si="1"/>
        <v>0</v>
      </c>
      <c r="F14" s="1066">
        <f t="shared" si="1"/>
        <v>0</v>
      </c>
      <c r="G14" s="1166">
        <f>SUM(C14:F14)</f>
        <v>46184</v>
      </c>
      <c r="H14" s="530"/>
      <c r="I14" s="1070"/>
      <c r="J14" s="1070"/>
    </row>
    <row r="15" spans="1:10" ht="43.9" customHeight="1">
      <c r="A15" s="531" t="s">
        <v>2</v>
      </c>
      <c r="B15" s="532" t="s">
        <v>14</v>
      </c>
      <c r="C15" s="539"/>
      <c r="D15" s="539"/>
      <c r="E15" s="539"/>
      <c r="F15" s="539"/>
      <c r="G15" s="1165"/>
      <c r="H15" s="530"/>
      <c r="I15" s="1064"/>
      <c r="J15" s="1064"/>
    </row>
    <row r="16" spans="1:10" ht="24.6" customHeight="1">
      <c r="A16" s="540">
        <v>1</v>
      </c>
      <c r="B16" s="559" t="s">
        <v>15</v>
      </c>
      <c r="C16" s="541">
        <v>0</v>
      </c>
      <c r="D16" s="541">
        <v>0</v>
      </c>
      <c r="E16" s="541">
        <v>0</v>
      </c>
      <c r="F16" s="541">
        <v>0</v>
      </c>
      <c r="G16" s="1165">
        <f>SUM(C16:F16)</f>
        <v>0</v>
      </c>
      <c r="H16" s="530"/>
      <c r="I16" s="1064"/>
      <c r="J16" s="1064"/>
    </row>
    <row r="17" spans="1:10" ht="43.9" customHeight="1">
      <c r="A17" s="542"/>
      <c r="B17" s="543" t="s">
        <v>16</v>
      </c>
      <c r="C17" s="1066">
        <f>SUM(C16)</f>
        <v>0</v>
      </c>
      <c r="D17" s="1066">
        <f t="shared" ref="D17:F17" si="2">SUM(D16)</f>
        <v>0</v>
      </c>
      <c r="E17" s="1066">
        <f t="shared" si="2"/>
        <v>0</v>
      </c>
      <c r="F17" s="1066">
        <f t="shared" si="2"/>
        <v>0</v>
      </c>
      <c r="G17" s="1166">
        <f>SUM(C17:F17)</f>
        <v>0</v>
      </c>
      <c r="H17" s="530"/>
      <c r="I17" s="1068"/>
      <c r="J17" s="1070"/>
    </row>
    <row r="18" spans="1:10" ht="43.9" customHeight="1">
      <c r="A18" s="531" t="s">
        <v>3</v>
      </c>
      <c r="B18" s="532" t="s">
        <v>38</v>
      </c>
      <c r="C18" s="539">
        <v>40117</v>
      </c>
      <c r="D18" s="539">
        <v>0</v>
      </c>
      <c r="E18" s="539">
        <v>0</v>
      </c>
      <c r="F18" s="539">
        <v>0</v>
      </c>
      <c r="G18" s="1165">
        <f>SUM(C18:F18)</f>
        <v>40117</v>
      </c>
      <c r="H18" s="530"/>
      <c r="I18" s="1064"/>
      <c r="J18" s="1064"/>
    </row>
    <row r="19" spans="1:10" ht="24.6" customHeight="1">
      <c r="A19" s="542"/>
      <c r="B19" s="543" t="s">
        <v>17</v>
      </c>
      <c r="C19" s="1066">
        <f>SUM(C18)</f>
        <v>40117</v>
      </c>
      <c r="D19" s="1066">
        <f t="shared" ref="D19:F19" si="3">SUM(D18)</f>
        <v>0</v>
      </c>
      <c r="E19" s="1066">
        <f t="shared" si="3"/>
        <v>0</v>
      </c>
      <c r="F19" s="1066">
        <f t="shared" si="3"/>
        <v>0</v>
      </c>
      <c r="G19" s="1166">
        <f>SUM(C19:F19)</f>
        <v>40117</v>
      </c>
      <c r="H19" s="530"/>
      <c r="I19" s="1068"/>
      <c r="J19" s="1070"/>
    </row>
    <row r="20" spans="1:10" ht="24.6" customHeight="1">
      <c r="A20" s="531" t="s">
        <v>4</v>
      </c>
      <c r="B20" s="532" t="s">
        <v>18</v>
      </c>
      <c r="C20" s="539"/>
      <c r="D20" s="539"/>
      <c r="E20" s="539"/>
      <c r="F20" s="539"/>
      <c r="G20" s="1165"/>
      <c r="H20" s="530"/>
      <c r="I20" s="1064"/>
      <c r="J20" s="1064"/>
    </row>
    <row r="21" spans="1:10" ht="24.6" customHeight="1">
      <c r="A21" s="534">
        <v>1</v>
      </c>
      <c r="B21" s="558" t="s">
        <v>19</v>
      </c>
      <c r="C21" s="536">
        <v>1365</v>
      </c>
      <c r="D21" s="536">
        <v>0</v>
      </c>
      <c r="E21" s="536">
        <v>0</v>
      </c>
      <c r="F21" s="536">
        <v>0</v>
      </c>
      <c r="G21" s="1165">
        <f t="shared" ref="G21:G27" si="4">SUM(C21:F21)</f>
        <v>1365</v>
      </c>
      <c r="H21" s="530"/>
      <c r="I21" s="1064"/>
      <c r="J21" s="1064"/>
    </row>
    <row r="22" spans="1:10" ht="24.6" customHeight="1">
      <c r="A22" s="534">
        <v>2</v>
      </c>
      <c r="B22" s="559" t="s">
        <v>40</v>
      </c>
      <c r="C22" s="536">
        <v>0</v>
      </c>
      <c r="D22" s="536">
        <v>0</v>
      </c>
      <c r="E22" s="536">
        <v>0</v>
      </c>
      <c r="F22" s="536">
        <v>0</v>
      </c>
      <c r="G22" s="1165">
        <f t="shared" si="4"/>
        <v>0</v>
      </c>
      <c r="H22" s="530"/>
      <c r="I22" s="1064"/>
      <c r="J22" s="1064"/>
    </row>
    <row r="23" spans="1:10" ht="24.6" customHeight="1">
      <c r="A23" s="534">
        <v>3</v>
      </c>
      <c r="B23" s="558" t="s">
        <v>20</v>
      </c>
      <c r="C23" s="536">
        <v>0</v>
      </c>
      <c r="D23" s="536">
        <v>0</v>
      </c>
      <c r="E23" s="536">
        <v>0</v>
      </c>
      <c r="F23" s="536">
        <v>0</v>
      </c>
      <c r="G23" s="1165">
        <f t="shared" si="4"/>
        <v>0</v>
      </c>
      <c r="H23" s="530"/>
      <c r="I23" s="1064"/>
      <c r="J23" s="1064"/>
    </row>
    <row r="24" spans="1:10" ht="24.6" customHeight="1">
      <c r="A24" s="534">
        <v>4</v>
      </c>
      <c r="B24" s="558" t="s">
        <v>21</v>
      </c>
      <c r="C24" s="536">
        <v>0</v>
      </c>
      <c r="D24" s="536">
        <v>0</v>
      </c>
      <c r="E24" s="536">
        <v>0</v>
      </c>
      <c r="F24" s="536">
        <v>0</v>
      </c>
      <c r="G24" s="1165">
        <f t="shared" si="4"/>
        <v>0</v>
      </c>
      <c r="H24" s="530"/>
      <c r="I24" s="1064"/>
      <c r="J24" s="1064"/>
    </row>
    <row r="25" spans="1:10" ht="24.6" customHeight="1">
      <c r="A25" s="534">
        <v>5</v>
      </c>
      <c r="B25" s="558" t="s">
        <v>22</v>
      </c>
      <c r="C25" s="536">
        <v>0</v>
      </c>
      <c r="D25" s="536">
        <v>0</v>
      </c>
      <c r="E25" s="536">
        <v>0</v>
      </c>
      <c r="F25" s="536">
        <v>0</v>
      </c>
      <c r="G25" s="1165">
        <f t="shared" si="4"/>
        <v>0</v>
      </c>
      <c r="H25" s="530"/>
      <c r="I25" s="1064"/>
      <c r="J25" s="1064"/>
    </row>
    <row r="26" spans="1:10" ht="24.6" customHeight="1">
      <c r="A26" s="534">
        <v>6</v>
      </c>
      <c r="B26" s="558" t="s">
        <v>23</v>
      </c>
      <c r="C26" s="536">
        <v>1018</v>
      </c>
      <c r="D26" s="536">
        <v>0</v>
      </c>
      <c r="E26" s="536">
        <v>0</v>
      </c>
      <c r="F26" s="536">
        <v>0</v>
      </c>
      <c r="G26" s="1165">
        <f t="shared" si="4"/>
        <v>1018</v>
      </c>
      <c r="H26" s="530"/>
      <c r="I26" s="1064"/>
      <c r="J26" s="1064"/>
    </row>
    <row r="27" spans="1:10" ht="24.6" customHeight="1">
      <c r="A27" s="534">
        <v>7</v>
      </c>
      <c r="B27" s="558" t="s">
        <v>24</v>
      </c>
      <c r="C27" s="539">
        <v>0</v>
      </c>
      <c r="D27" s="539">
        <v>0</v>
      </c>
      <c r="E27" s="539">
        <v>0</v>
      </c>
      <c r="F27" s="539">
        <v>0</v>
      </c>
      <c r="G27" s="1165">
        <f t="shared" si="4"/>
        <v>0</v>
      </c>
      <c r="H27" s="530"/>
      <c r="I27" s="1064"/>
      <c r="J27" s="1064"/>
    </row>
    <row r="28" spans="1:10" ht="24.6" customHeight="1">
      <c r="A28" s="544"/>
      <c r="B28" s="543" t="s">
        <v>25</v>
      </c>
      <c r="C28" s="1067">
        <f>SUM(C21:C27)</f>
        <v>2383</v>
      </c>
      <c r="D28" s="1067">
        <f t="shared" ref="D28:F28" si="5">SUM(D21:D27)</f>
        <v>0</v>
      </c>
      <c r="E28" s="1067">
        <f t="shared" si="5"/>
        <v>0</v>
      </c>
      <c r="F28" s="1067">
        <f t="shared" si="5"/>
        <v>0</v>
      </c>
      <c r="G28" s="1166">
        <f>SUM(C28:F28)</f>
        <v>2383</v>
      </c>
      <c r="H28" s="545"/>
      <c r="I28" s="1064"/>
      <c r="J28" s="1064"/>
    </row>
    <row r="29" spans="1:10" ht="24.6" customHeight="1">
      <c r="A29" s="531" t="s">
        <v>5</v>
      </c>
      <c r="B29" s="557" t="s">
        <v>26</v>
      </c>
      <c r="C29" s="533"/>
      <c r="D29" s="533"/>
      <c r="E29" s="533"/>
      <c r="F29" s="533"/>
      <c r="G29" s="1167"/>
      <c r="H29" s="530"/>
      <c r="I29" s="1064"/>
      <c r="J29" s="1064"/>
    </row>
    <row r="30" spans="1:10" ht="24.6" customHeight="1">
      <c r="A30" s="534">
        <v>1</v>
      </c>
      <c r="B30" s="558" t="s">
        <v>27</v>
      </c>
      <c r="C30" s="536">
        <v>0</v>
      </c>
      <c r="D30" s="536">
        <v>0</v>
      </c>
      <c r="E30" s="536">
        <v>0</v>
      </c>
      <c r="F30" s="536">
        <v>0</v>
      </c>
      <c r="G30" s="1165">
        <f t="shared" ref="G30:G37" si="6">SUM(C30:F30)</f>
        <v>0</v>
      </c>
      <c r="H30" s="530"/>
      <c r="I30" s="1064"/>
      <c r="J30" s="1064"/>
    </row>
    <row r="31" spans="1:10" ht="24.6" customHeight="1">
      <c r="A31" s="534">
        <v>2</v>
      </c>
      <c r="B31" s="560" t="s">
        <v>28</v>
      </c>
      <c r="C31" s="536">
        <v>0</v>
      </c>
      <c r="D31" s="536">
        <v>0</v>
      </c>
      <c r="E31" s="536">
        <v>0</v>
      </c>
      <c r="F31" s="536">
        <v>0</v>
      </c>
      <c r="G31" s="1165">
        <f t="shared" si="6"/>
        <v>0</v>
      </c>
      <c r="H31" s="530"/>
      <c r="I31" s="1064"/>
      <c r="J31" s="1064"/>
    </row>
    <row r="32" spans="1:10" ht="24.6" customHeight="1">
      <c r="A32" s="534">
        <v>3</v>
      </c>
      <c r="B32" s="560" t="s">
        <v>29</v>
      </c>
      <c r="C32" s="536">
        <v>0</v>
      </c>
      <c r="D32" s="536">
        <v>0</v>
      </c>
      <c r="E32" s="536">
        <v>0</v>
      </c>
      <c r="F32" s="536">
        <v>0</v>
      </c>
      <c r="G32" s="1165">
        <f t="shared" si="6"/>
        <v>0</v>
      </c>
      <c r="H32" s="530"/>
      <c r="I32" s="1064"/>
      <c r="J32" s="1064"/>
    </row>
    <row r="33" spans="1:10" ht="24.6" customHeight="1">
      <c r="A33" s="534">
        <v>4</v>
      </c>
      <c r="B33" s="560" t="s">
        <v>30</v>
      </c>
      <c r="C33" s="536">
        <v>1054</v>
      </c>
      <c r="D33" s="536">
        <v>0</v>
      </c>
      <c r="E33" s="536">
        <v>0</v>
      </c>
      <c r="F33" s="536">
        <v>0</v>
      </c>
      <c r="G33" s="1165">
        <f t="shared" si="6"/>
        <v>1054</v>
      </c>
      <c r="H33" s="530"/>
      <c r="I33" s="1064"/>
      <c r="J33" s="1064"/>
    </row>
    <row r="34" spans="1:10" ht="24.6" customHeight="1">
      <c r="A34" s="534">
        <v>5</v>
      </c>
      <c r="B34" s="561" t="s">
        <v>31</v>
      </c>
      <c r="C34" s="536">
        <v>0</v>
      </c>
      <c r="D34" s="536">
        <v>0</v>
      </c>
      <c r="E34" s="536">
        <v>0</v>
      </c>
      <c r="F34" s="536">
        <v>0</v>
      </c>
      <c r="G34" s="1165">
        <f t="shared" si="6"/>
        <v>0</v>
      </c>
      <c r="H34" s="546"/>
      <c r="I34" s="1064"/>
      <c r="J34" s="1064"/>
    </row>
    <row r="35" spans="1:10" ht="24.6" customHeight="1">
      <c r="A35" s="534">
        <v>6</v>
      </c>
      <c r="B35" s="562" t="s">
        <v>32</v>
      </c>
      <c r="C35" s="536">
        <v>1368</v>
      </c>
      <c r="D35" s="536">
        <v>0</v>
      </c>
      <c r="E35" s="536">
        <v>0</v>
      </c>
      <c r="F35" s="536">
        <v>0</v>
      </c>
      <c r="G35" s="1165">
        <f t="shared" si="6"/>
        <v>1368</v>
      </c>
      <c r="H35" s="546"/>
      <c r="I35" s="1064"/>
      <c r="J35" s="1064"/>
    </row>
    <row r="36" spans="1:10" ht="24.6" customHeight="1">
      <c r="A36" s="534">
        <v>7</v>
      </c>
      <c r="B36" s="562" t="s">
        <v>33</v>
      </c>
      <c r="C36" s="536">
        <v>0</v>
      </c>
      <c r="D36" s="536">
        <v>0</v>
      </c>
      <c r="E36" s="536">
        <v>0</v>
      </c>
      <c r="F36" s="536">
        <v>0</v>
      </c>
      <c r="G36" s="1165">
        <f t="shared" si="6"/>
        <v>0</v>
      </c>
      <c r="H36" s="546"/>
      <c r="I36" s="1064"/>
      <c r="J36" s="1064"/>
    </row>
    <row r="37" spans="1:10" ht="24.6" customHeight="1">
      <c r="A37" s="534">
        <v>8</v>
      </c>
      <c r="B37" s="562" t="s">
        <v>34</v>
      </c>
      <c r="C37" s="536">
        <v>480</v>
      </c>
      <c r="D37" s="536">
        <v>0</v>
      </c>
      <c r="E37" s="536">
        <v>0</v>
      </c>
      <c r="F37" s="536">
        <v>0</v>
      </c>
      <c r="G37" s="1165">
        <f t="shared" si="6"/>
        <v>480</v>
      </c>
      <c r="H37" s="546"/>
      <c r="I37" s="1064"/>
      <c r="J37" s="1064"/>
    </row>
    <row r="38" spans="1:10" ht="24.6" customHeight="1">
      <c r="A38" s="547"/>
      <c r="B38" s="543" t="s">
        <v>37</v>
      </c>
      <c r="C38" s="1067">
        <f>SUM(C30:C37)</f>
        <v>2902</v>
      </c>
      <c r="D38" s="1067">
        <f t="shared" ref="D38:F38" si="7">SUM(D30:D37)</f>
        <v>0</v>
      </c>
      <c r="E38" s="1067">
        <f t="shared" si="7"/>
        <v>0</v>
      </c>
      <c r="F38" s="1067">
        <f t="shared" si="7"/>
        <v>0</v>
      </c>
      <c r="G38" s="1166">
        <f>SUM(C38:F38)</f>
        <v>2902</v>
      </c>
      <c r="H38" s="546"/>
      <c r="I38" s="1068"/>
      <c r="J38" s="1070"/>
    </row>
    <row r="39" spans="1:10" ht="24.6" customHeight="1" thickBot="1">
      <c r="A39" s="548"/>
      <c r="B39" s="549"/>
      <c r="C39" s="550"/>
      <c r="D39" s="550"/>
      <c r="E39" s="550"/>
      <c r="F39" s="550"/>
      <c r="G39" s="1033"/>
      <c r="H39" s="546"/>
      <c r="I39" s="1064"/>
      <c r="J39" s="1064"/>
    </row>
    <row r="40" spans="1:10" ht="24.6" customHeight="1" thickBot="1">
      <c r="A40" s="551"/>
      <c r="B40" s="134" t="s">
        <v>35</v>
      </c>
      <c r="C40" s="1069">
        <f>SUM(C14+C17+C19+C28+C38)</f>
        <v>91586</v>
      </c>
      <c r="D40" s="1069">
        <f t="shared" ref="D40:F40" si="8">SUM(D14+D17+D19+D28+D38)</f>
        <v>0</v>
      </c>
      <c r="E40" s="1069">
        <f t="shared" si="8"/>
        <v>0</v>
      </c>
      <c r="F40" s="1069">
        <f t="shared" si="8"/>
        <v>0</v>
      </c>
      <c r="G40" s="1069">
        <f t="shared" ref="G40" si="9">SUM(G14+G17+G19+G28+G38)</f>
        <v>91586</v>
      </c>
      <c r="H40" s="546"/>
      <c r="I40" s="1070"/>
      <c r="J40" s="1070"/>
    </row>
    <row r="41" spans="1:10" ht="20.25">
      <c r="A41" s="552"/>
      <c r="B41" s="553"/>
      <c r="C41" s="554"/>
      <c r="D41" s="554"/>
      <c r="E41" s="554"/>
      <c r="F41" s="554"/>
      <c r="G41" s="554"/>
      <c r="H41" s="526"/>
      <c r="I41" s="526"/>
      <c r="J41" s="526"/>
    </row>
    <row r="42" spans="1:10" ht="14.1" customHeight="1">
      <c r="A42" s="555" t="s">
        <v>6</v>
      </c>
      <c r="B42" s="529"/>
      <c r="C42" s="529"/>
      <c r="D42" s="529"/>
      <c r="E42" s="529"/>
      <c r="F42" s="529"/>
      <c r="G42" s="556"/>
      <c r="H42" s="526"/>
      <c r="I42" s="526"/>
      <c r="J42" s="526"/>
    </row>
    <row r="43" spans="1:10" ht="14.1" customHeight="1">
      <c r="A43" s="555" t="s">
        <v>169</v>
      </c>
      <c r="B43" s="529"/>
      <c r="C43" s="529"/>
      <c r="D43" s="529"/>
      <c r="E43" s="556"/>
      <c r="F43" s="529"/>
      <c r="G43" s="529"/>
      <c r="H43" s="526"/>
      <c r="I43" s="526"/>
      <c r="J43" s="526"/>
    </row>
    <row r="44" spans="1:10" ht="14.1" customHeight="1">
      <c r="A44" s="422"/>
      <c r="B44" s="422"/>
      <c r="C44" s="422"/>
      <c r="D44" s="422"/>
      <c r="E44" s="422"/>
      <c r="F44" s="422"/>
      <c r="G44" s="422"/>
      <c r="H44" s="422"/>
      <c r="I44" s="422"/>
      <c r="J44" s="422"/>
    </row>
    <row r="45" spans="1:10" ht="25.9" customHeight="1">
      <c r="A45" s="578" t="s">
        <v>117</v>
      </c>
      <c r="B45" s="525"/>
      <c r="C45" s="525"/>
      <c r="D45" s="525"/>
      <c r="E45" s="525"/>
      <c r="F45" s="525"/>
      <c r="G45" s="525"/>
      <c r="H45" s="525"/>
      <c r="I45" s="525"/>
      <c r="J45" s="525"/>
    </row>
    <row r="46" spans="1:10" ht="14.1" customHeight="1">
      <c r="A46" s="422"/>
      <c r="B46" s="422"/>
      <c r="C46" s="422"/>
      <c r="D46" s="422"/>
      <c r="E46" s="422"/>
      <c r="F46" s="422"/>
      <c r="G46" s="422"/>
      <c r="H46" s="422"/>
      <c r="I46" s="422"/>
      <c r="J46" s="422"/>
    </row>
    <row r="47" spans="1:10" ht="14.1" customHeight="1">
      <c r="A47" s="422"/>
      <c r="B47" s="422"/>
      <c r="C47" s="422"/>
      <c r="D47" s="422"/>
      <c r="E47" s="422"/>
      <c r="F47" s="422"/>
      <c r="G47" s="422"/>
      <c r="H47" s="422"/>
      <c r="I47" s="422"/>
      <c r="J47" s="422"/>
    </row>
    <row r="48" spans="1:10" ht="14.1" customHeight="1">
      <c r="A48" s="422"/>
      <c r="B48" s="422"/>
      <c r="C48" s="422"/>
      <c r="D48" s="422"/>
      <c r="E48" s="422"/>
      <c r="F48" s="422"/>
      <c r="G48" s="422"/>
      <c r="H48" s="422"/>
      <c r="I48" s="422"/>
      <c r="J48" s="422"/>
    </row>
    <row r="49" spans="1:10" ht="15.6" hidden="1" customHeight="1">
      <c r="A49" s="422"/>
      <c r="B49" s="422"/>
      <c r="C49" s="422"/>
      <c r="D49" s="422"/>
      <c r="E49" s="422"/>
      <c r="F49" s="422"/>
      <c r="G49" s="422"/>
      <c r="H49" s="422"/>
      <c r="I49" s="422"/>
      <c r="J49" s="422"/>
    </row>
    <row r="50" spans="1:10" ht="14.1" hidden="1" customHeight="1">
      <c r="A50" s="576" t="s">
        <v>118</v>
      </c>
      <c r="B50" s="422"/>
      <c r="C50" s="422"/>
      <c r="D50" s="422"/>
      <c r="E50" s="422"/>
      <c r="F50" s="422"/>
      <c r="G50" s="422"/>
      <c r="H50" s="422"/>
      <c r="I50" s="422"/>
      <c r="J50" s="422"/>
    </row>
    <row r="51" spans="1:10" ht="14.1" hidden="1" customHeight="1">
      <c r="A51" s="563" t="s">
        <v>67</v>
      </c>
      <c r="B51" s="422"/>
      <c r="C51" s="422"/>
      <c r="D51" s="422"/>
      <c r="E51" s="422"/>
      <c r="F51" s="422"/>
      <c r="G51" s="422"/>
      <c r="H51" s="422"/>
      <c r="I51" s="422"/>
      <c r="J51" s="422"/>
    </row>
    <row r="52" spans="1:10" ht="14.1" hidden="1" customHeight="1">
      <c r="A52" s="563" t="s">
        <v>42</v>
      </c>
      <c r="B52" s="422"/>
      <c r="C52" s="422"/>
      <c r="D52" s="422"/>
      <c r="E52" s="422"/>
      <c r="F52" s="422"/>
      <c r="G52" s="422"/>
      <c r="H52" s="422"/>
      <c r="I52" s="422"/>
      <c r="J52" s="422"/>
    </row>
    <row r="53" spans="1:10" ht="14.1" hidden="1" customHeight="1">
      <c r="A53" s="563" t="s">
        <v>43</v>
      </c>
      <c r="B53" s="422"/>
      <c r="C53" s="422"/>
      <c r="D53" s="422"/>
      <c r="E53" s="422"/>
      <c r="F53" s="422"/>
      <c r="G53" s="422"/>
      <c r="H53" s="422"/>
      <c r="I53" s="422"/>
      <c r="J53" s="422"/>
    </row>
    <row r="54" spans="1:10" ht="14.1" hidden="1" customHeight="1">
      <c r="A54" s="563" t="s">
        <v>44</v>
      </c>
      <c r="B54" s="422"/>
      <c r="C54" s="422"/>
      <c r="D54" s="422"/>
      <c r="E54" s="422"/>
      <c r="F54" s="422"/>
      <c r="G54" s="422"/>
      <c r="H54" s="422"/>
      <c r="I54" s="422"/>
      <c r="J54" s="422"/>
    </row>
    <row r="55" spans="1:10" ht="14.1" hidden="1" customHeight="1">
      <c r="A55" s="563" t="s">
        <v>45</v>
      </c>
      <c r="B55" s="422"/>
      <c r="C55" s="422"/>
      <c r="D55" s="422"/>
      <c r="E55" s="422"/>
      <c r="F55" s="422"/>
      <c r="G55" s="422"/>
      <c r="H55" s="422"/>
      <c r="I55" s="422"/>
      <c r="J55" s="422"/>
    </row>
    <row r="56" spans="1:10" ht="14.1" hidden="1" customHeight="1">
      <c r="A56" s="563" t="s">
        <v>119</v>
      </c>
      <c r="B56" s="422"/>
      <c r="C56" s="422"/>
      <c r="D56" s="422"/>
      <c r="E56" s="422"/>
      <c r="F56" s="422"/>
      <c r="G56" s="422"/>
      <c r="H56" s="422"/>
      <c r="I56" s="422"/>
      <c r="J56" s="422"/>
    </row>
    <row r="57" spans="1:10" ht="14.1" hidden="1" customHeight="1">
      <c r="A57" s="563" t="s">
        <v>47</v>
      </c>
      <c r="B57" s="422"/>
      <c r="C57" s="422"/>
      <c r="D57" s="422"/>
      <c r="E57" s="422"/>
      <c r="F57" s="422"/>
      <c r="G57" s="422"/>
      <c r="H57" s="422"/>
      <c r="I57" s="422"/>
      <c r="J57" s="422"/>
    </row>
    <row r="58" spans="1:10" ht="14.1" hidden="1" customHeight="1">
      <c r="A58" s="563" t="s">
        <v>48</v>
      </c>
      <c r="B58" s="422"/>
      <c r="C58" s="422"/>
      <c r="D58" s="422"/>
      <c r="E58" s="422"/>
      <c r="F58" s="422"/>
      <c r="G58" s="422"/>
      <c r="H58" s="422"/>
      <c r="I58" s="422"/>
      <c r="J58" s="422"/>
    </row>
    <row r="59" spans="1:10" ht="14.1" hidden="1" customHeight="1">
      <c r="A59" s="563" t="s">
        <v>49</v>
      </c>
      <c r="B59" s="422"/>
      <c r="C59" s="422"/>
      <c r="D59" s="422"/>
      <c r="E59" s="422"/>
      <c r="F59" s="422"/>
      <c r="G59" s="422"/>
      <c r="H59" s="422"/>
      <c r="I59" s="422"/>
      <c r="J59" s="422"/>
    </row>
    <row r="60" spans="1:10" ht="14.1" hidden="1" customHeight="1">
      <c r="A60" s="563" t="s">
        <v>50</v>
      </c>
      <c r="B60" s="422"/>
      <c r="C60" s="422"/>
      <c r="D60" s="422"/>
      <c r="E60" s="422"/>
      <c r="F60" s="422"/>
      <c r="G60" s="422"/>
      <c r="H60" s="422"/>
      <c r="I60" s="422"/>
      <c r="J60" s="422"/>
    </row>
    <row r="61" spans="1:10" ht="14.1" hidden="1" customHeight="1">
      <c r="A61" s="563" t="s">
        <v>51</v>
      </c>
      <c r="B61" s="422"/>
      <c r="C61" s="422"/>
      <c r="D61" s="422"/>
      <c r="E61" s="422"/>
      <c r="F61" s="422"/>
      <c r="G61" s="422"/>
      <c r="H61" s="422"/>
      <c r="I61" s="422"/>
      <c r="J61" s="422"/>
    </row>
    <row r="62" spans="1:10" ht="14.1" hidden="1" customHeight="1">
      <c r="A62" s="563" t="s">
        <v>52</v>
      </c>
      <c r="B62" s="422"/>
      <c r="C62" s="422"/>
      <c r="D62" s="422"/>
      <c r="E62" s="422"/>
      <c r="F62" s="422"/>
      <c r="G62" s="422"/>
      <c r="H62" s="422"/>
      <c r="I62" s="422"/>
      <c r="J62" s="422"/>
    </row>
    <row r="63" spans="1:10" ht="14.1" hidden="1" customHeight="1">
      <c r="A63" s="563" t="s">
        <v>68</v>
      </c>
      <c r="B63" s="422"/>
      <c r="C63" s="422"/>
      <c r="D63" s="422"/>
      <c r="E63" s="422"/>
      <c r="F63" s="422"/>
      <c r="G63" s="422"/>
      <c r="H63" s="422"/>
      <c r="I63" s="422"/>
      <c r="J63" s="422"/>
    </row>
    <row r="64" spans="1:10" ht="14.1" hidden="1" customHeight="1">
      <c r="A64" s="563" t="s">
        <v>53</v>
      </c>
      <c r="B64" s="422"/>
      <c r="C64" s="422"/>
      <c r="D64" s="422"/>
      <c r="E64" s="422"/>
      <c r="F64" s="422"/>
      <c r="G64" s="422"/>
      <c r="H64" s="422"/>
      <c r="I64" s="422"/>
      <c r="J64" s="422"/>
    </row>
    <row r="65" spans="1:10" ht="14.1" hidden="1" customHeight="1">
      <c r="A65" s="563" t="s">
        <v>54</v>
      </c>
      <c r="B65" s="422"/>
      <c r="C65" s="422"/>
      <c r="D65" s="422"/>
      <c r="E65" s="422"/>
      <c r="F65" s="422"/>
      <c r="G65" s="422"/>
      <c r="H65" s="422"/>
      <c r="I65" s="422"/>
      <c r="J65" s="422"/>
    </row>
    <row r="66" spans="1:10" ht="14.1" hidden="1" customHeight="1">
      <c r="A66" s="563" t="s">
        <v>55</v>
      </c>
      <c r="B66" s="422"/>
      <c r="C66" s="422"/>
      <c r="D66" s="422"/>
      <c r="E66" s="422"/>
      <c r="F66" s="422"/>
      <c r="G66" s="422"/>
      <c r="H66" s="422"/>
      <c r="I66" s="422"/>
      <c r="J66" s="422"/>
    </row>
    <row r="67" spans="1:10" ht="14.1" hidden="1" customHeight="1">
      <c r="A67" s="563" t="s">
        <v>56</v>
      </c>
      <c r="B67" s="422"/>
      <c r="C67" s="422"/>
      <c r="D67" s="422"/>
      <c r="E67" s="422"/>
      <c r="F67" s="422"/>
      <c r="G67" s="422"/>
      <c r="H67" s="422"/>
      <c r="I67" s="422"/>
      <c r="J67" s="422"/>
    </row>
    <row r="68" spans="1:10" ht="14.1" hidden="1" customHeight="1">
      <c r="A68" s="563" t="s">
        <v>57</v>
      </c>
      <c r="B68" s="422"/>
      <c r="C68" s="422"/>
      <c r="D68" s="422"/>
      <c r="E68" s="422"/>
      <c r="F68" s="422"/>
      <c r="G68" s="422"/>
      <c r="H68" s="422"/>
      <c r="I68" s="422"/>
      <c r="J68" s="422"/>
    </row>
    <row r="69" spans="1:10" ht="14.1" hidden="1" customHeight="1">
      <c r="A69" s="563" t="s">
        <v>120</v>
      </c>
      <c r="B69" s="422"/>
      <c r="C69" s="422"/>
      <c r="D69" s="422"/>
      <c r="E69" s="422"/>
      <c r="F69" s="422"/>
      <c r="G69" s="422"/>
      <c r="H69" s="422"/>
      <c r="I69" s="422"/>
      <c r="J69" s="422"/>
    </row>
    <row r="70" spans="1:10" ht="14.1" hidden="1" customHeight="1">
      <c r="A70" s="563" t="s">
        <v>59</v>
      </c>
      <c r="B70" s="422"/>
      <c r="C70" s="422"/>
      <c r="D70" s="422"/>
      <c r="E70" s="422"/>
      <c r="F70" s="422"/>
      <c r="G70" s="422"/>
      <c r="H70" s="422"/>
      <c r="I70" s="422"/>
      <c r="J70" s="422"/>
    </row>
    <row r="71" spans="1:10" ht="14.1" hidden="1" customHeight="1">
      <c r="A71" s="563" t="s">
        <v>60</v>
      </c>
      <c r="B71" s="422"/>
      <c r="C71" s="422"/>
      <c r="D71" s="422"/>
      <c r="E71" s="422"/>
      <c r="F71" s="422"/>
      <c r="G71" s="422"/>
      <c r="H71" s="422"/>
      <c r="I71" s="422"/>
      <c r="J71" s="422"/>
    </row>
    <row r="72" spans="1:10" ht="14.1" hidden="1" customHeight="1">
      <c r="A72" s="564" t="s">
        <v>61</v>
      </c>
      <c r="B72" s="422"/>
      <c r="C72" s="422"/>
      <c r="D72" s="422"/>
      <c r="E72" s="422"/>
      <c r="F72" s="422"/>
      <c r="G72" s="422"/>
      <c r="H72" s="422"/>
      <c r="I72" s="422"/>
      <c r="J72" s="422"/>
    </row>
    <row r="73" spans="1:10" ht="14.1" hidden="1" customHeight="1">
      <c r="A73" s="564" t="s">
        <v>62</v>
      </c>
      <c r="B73" s="422"/>
      <c r="C73" s="422"/>
      <c r="D73" s="422"/>
      <c r="E73" s="422"/>
      <c r="F73" s="422"/>
      <c r="G73" s="422"/>
      <c r="H73" s="422"/>
      <c r="I73" s="422"/>
      <c r="J73" s="422"/>
    </row>
    <row r="74" spans="1:10" ht="14.1" hidden="1" customHeight="1">
      <c r="A74" s="564" t="s">
        <v>63</v>
      </c>
      <c r="B74" s="422"/>
      <c r="C74" s="422"/>
      <c r="D74" s="422"/>
      <c r="E74" s="422"/>
      <c r="F74" s="422"/>
      <c r="G74" s="422"/>
      <c r="H74" s="422"/>
      <c r="I74" s="422"/>
      <c r="J74" s="422"/>
    </row>
    <row r="75" spans="1:10" ht="14.1" hidden="1" customHeight="1">
      <c r="A75" s="564" t="s">
        <v>64</v>
      </c>
      <c r="B75" s="422"/>
      <c r="C75" s="422"/>
      <c r="D75" s="422"/>
      <c r="E75" s="422"/>
      <c r="F75" s="422"/>
      <c r="G75" s="422"/>
      <c r="H75" s="422"/>
      <c r="I75" s="422"/>
      <c r="J75" s="422"/>
    </row>
    <row r="76" spans="1:10" ht="14.1" hidden="1" customHeight="1">
      <c r="A76" s="564" t="s">
        <v>69</v>
      </c>
      <c r="B76" s="422"/>
      <c r="C76" s="422"/>
      <c r="D76" s="422"/>
      <c r="E76" s="422"/>
      <c r="F76" s="422"/>
      <c r="G76" s="422"/>
      <c r="H76" s="422"/>
      <c r="I76" s="422"/>
      <c r="J76" s="422"/>
    </row>
    <row r="77" spans="1:10" ht="14.1" hidden="1" customHeight="1">
      <c r="A77" s="564" t="s">
        <v>65</v>
      </c>
      <c r="B77" s="422"/>
      <c r="C77" s="422"/>
      <c r="D77" s="422"/>
      <c r="E77" s="422"/>
      <c r="F77" s="422"/>
      <c r="G77" s="422"/>
      <c r="H77" s="422"/>
      <c r="I77" s="422"/>
      <c r="J77" s="422"/>
    </row>
    <row r="78" spans="1:10" ht="14.1" hidden="1" customHeight="1">
      <c r="A78" s="564" t="s">
        <v>66</v>
      </c>
      <c r="B78" s="422"/>
      <c r="C78" s="422"/>
      <c r="D78" s="422"/>
      <c r="E78" s="422"/>
      <c r="F78" s="422"/>
      <c r="G78" s="422"/>
      <c r="H78" s="422"/>
      <c r="I78" s="422"/>
      <c r="J78" s="422"/>
    </row>
    <row r="79" spans="1:10" ht="14.1" customHeight="1">
      <c r="A79" s="525"/>
      <c r="B79" s="422"/>
      <c r="C79" s="422"/>
      <c r="D79" s="422"/>
      <c r="E79" s="422"/>
      <c r="F79" s="422"/>
      <c r="G79" s="422"/>
      <c r="H79" s="422"/>
      <c r="I79" s="422"/>
      <c r="J79" s="422"/>
    </row>
    <row r="198" spans="1:1" ht="14.1" hidden="1" customHeight="1">
      <c r="A198" s="5" t="s">
        <v>41</v>
      </c>
    </row>
    <row r="199" spans="1:1" ht="14.1" hidden="1" customHeight="1">
      <c r="A199" s="6" t="s">
        <v>67</v>
      </c>
    </row>
    <row r="200" spans="1:1" ht="14.1" hidden="1" customHeight="1">
      <c r="A200" s="6" t="s">
        <v>42</v>
      </c>
    </row>
    <row r="201" spans="1:1" ht="14.1" hidden="1" customHeight="1">
      <c r="A201" s="6" t="s">
        <v>43</v>
      </c>
    </row>
    <row r="202" spans="1:1" ht="14.1" hidden="1" customHeight="1">
      <c r="A202" s="6" t="s">
        <v>44</v>
      </c>
    </row>
    <row r="203" spans="1:1" ht="14.1" hidden="1" customHeight="1">
      <c r="A203" s="6" t="s">
        <v>45</v>
      </c>
    </row>
    <row r="204" spans="1:1" ht="14.1" hidden="1" customHeight="1">
      <c r="A204" s="6" t="s">
        <v>46</v>
      </c>
    </row>
    <row r="205" spans="1:1" ht="14.1" hidden="1" customHeight="1">
      <c r="A205" s="6" t="s">
        <v>47</v>
      </c>
    </row>
    <row r="206" spans="1:1" ht="14.1" hidden="1" customHeight="1">
      <c r="A206" s="6" t="s">
        <v>48</v>
      </c>
    </row>
    <row r="207" spans="1:1" ht="14.1" hidden="1" customHeight="1">
      <c r="A207" s="6" t="s">
        <v>49</v>
      </c>
    </row>
    <row r="208" spans="1:1" ht="14.1" hidden="1" customHeight="1">
      <c r="A208" s="6" t="s">
        <v>50</v>
      </c>
    </row>
    <row r="209" spans="1:1" ht="14.1" hidden="1" customHeight="1">
      <c r="A209" s="6" t="s">
        <v>51</v>
      </c>
    </row>
    <row r="210" spans="1:1" ht="14.1" hidden="1" customHeight="1">
      <c r="A210" s="6" t="s">
        <v>52</v>
      </c>
    </row>
    <row r="211" spans="1:1" ht="14.1" hidden="1" customHeight="1">
      <c r="A211" s="6" t="s">
        <v>68</v>
      </c>
    </row>
    <row r="212" spans="1:1" ht="14.1" hidden="1" customHeight="1">
      <c r="A212" s="6" t="s">
        <v>53</v>
      </c>
    </row>
    <row r="213" spans="1:1" ht="14.1" hidden="1" customHeight="1">
      <c r="A213" s="6" t="s">
        <v>54</v>
      </c>
    </row>
    <row r="214" spans="1:1" ht="14.1" hidden="1" customHeight="1">
      <c r="A214" s="6" t="s">
        <v>55</v>
      </c>
    </row>
    <row r="215" spans="1:1" ht="14.1" hidden="1" customHeight="1">
      <c r="A215" s="6" t="s">
        <v>56</v>
      </c>
    </row>
    <row r="216" spans="1:1" ht="14.1" hidden="1" customHeight="1">
      <c r="A216" s="6" t="s">
        <v>57</v>
      </c>
    </row>
    <row r="217" spans="1:1" ht="14.1" hidden="1" customHeight="1">
      <c r="A217" s="6" t="s">
        <v>58</v>
      </c>
    </row>
    <row r="218" spans="1:1" ht="14.1" hidden="1" customHeight="1">
      <c r="A218" s="6" t="s">
        <v>59</v>
      </c>
    </row>
    <row r="219" spans="1:1" ht="14.1" hidden="1" customHeight="1">
      <c r="A219" s="6" t="s">
        <v>60</v>
      </c>
    </row>
    <row r="220" spans="1:1" ht="14.1" hidden="1" customHeight="1">
      <c r="A220" s="7" t="s">
        <v>61</v>
      </c>
    </row>
    <row r="221" spans="1:1" ht="14.1" hidden="1" customHeight="1">
      <c r="A221" s="7" t="s">
        <v>62</v>
      </c>
    </row>
    <row r="222" spans="1:1" ht="14.1" hidden="1" customHeight="1">
      <c r="A222" s="7" t="s">
        <v>63</v>
      </c>
    </row>
    <row r="223" spans="1:1" ht="14.1" hidden="1" customHeight="1">
      <c r="A223" s="7" t="s">
        <v>64</v>
      </c>
    </row>
    <row r="224" spans="1:1" ht="14.1" hidden="1" customHeight="1">
      <c r="A224" s="7" t="s">
        <v>69</v>
      </c>
    </row>
    <row r="225" spans="1:1" ht="14.1" hidden="1" customHeight="1">
      <c r="A225" s="7" t="s">
        <v>65</v>
      </c>
    </row>
    <row r="226" spans="1:1" ht="14.1" hidden="1" customHeight="1">
      <c r="A226" s="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581"/>
      <c r="C1" s="582"/>
      <c r="D1" s="582"/>
      <c r="E1" s="582"/>
      <c r="F1" s="582"/>
      <c r="G1" s="582"/>
      <c r="H1" s="583"/>
      <c r="I1" s="580"/>
      <c r="J1" s="580"/>
    </row>
    <row r="2" spans="1:10" ht="24" customHeight="1">
      <c r="A2" s="581" t="s">
        <v>0</v>
      </c>
      <c r="B2" s="581"/>
      <c r="C2" s="581"/>
      <c r="D2" s="581"/>
      <c r="E2" s="581"/>
      <c r="F2" s="581"/>
      <c r="G2" s="581"/>
      <c r="H2" s="583"/>
      <c r="I2" s="580"/>
      <c r="J2" s="580"/>
    </row>
    <row r="3" spans="1:10" ht="23.1" customHeight="1">
      <c r="A3" s="631" t="s">
        <v>114</v>
      </c>
      <c r="B3" s="581"/>
      <c r="C3" s="581"/>
      <c r="D3" s="581"/>
      <c r="E3" s="581"/>
      <c r="F3" s="581"/>
      <c r="G3" s="581"/>
      <c r="H3" s="583"/>
      <c r="I3" s="580"/>
      <c r="J3" s="580"/>
    </row>
    <row r="4" spans="1:10" ht="15" customHeight="1">
      <c r="A4" s="581"/>
      <c r="B4" s="581"/>
      <c r="C4" s="619"/>
      <c r="D4" s="619"/>
      <c r="E4" s="619"/>
      <c r="F4" s="581"/>
      <c r="G4" s="581"/>
      <c r="H4" s="583"/>
      <c r="I4" s="580"/>
      <c r="J4" s="580"/>
    </row>
    <row r="5" spans="1:10" ht="24.75" customHeight="1" thickBot="1">
      <c r="A5" s="581"/>
      <c r="B5" s="629" t="s">
        <v>115</v>
      </c>
      <c r="C5" s="1180" t="s">
        <v>56</v>
      </c>
      <c r="D5" s="1180"/>
      <c r="E5" s="1180"/>
      <c r="F5" s="1180"/>
      <c r="G5" s="1180"/>
      <c r="H5" s="583"/>
      <c r="I5" s="580"/>
      <c r="J5" s="580"/>
    </row>
    <row r="6" spans="1:10" ht="15" customHeight="1">
      <c r="A6" s="581"/>
      <c r="B6" s="581"/>
      <c r="C6" s="619"/>
      <c r="D6" s="619"/>
      <c r="E6" s="619"/>
      <c r="F6" s="581"/>
      <c r="G6" s="581"/>
      <c r="H6" s="583"/>
      <c r="I6" s="580"/>
      <c r="J6" s="580"/>
    </row>
    <row r="7" spans="1:10" ht="14.1" customHeight="1" thickBot="1">
      <c r="A7" s="583"/>
      <c r="B7" s="583"/>
      <c r="C7" s="583"/>
      <c r="D7" s="583"/>
      <c r="E7" s="583"/>
      <c r="F7" s="583"/>
      <c r="G7" s="583"/>
      <c r="H7" s="583"/>
      <c r="I7" s="580"/>
      <c r="J7" s="580"/>
    </row>
    <row r="8" spans="1:10" ht="106.9" customHeight="1" thickBot="1">
      <c r="A8" s="625"/>
      <c r="B8" s="626" t="s">
        <v>7</v>
      </c>
      <c r="C8" s="626" t="s">
        <v>71</v>
      </c>
      <c r="D8" s="626" t="s">
        <v>95</v>
      </c>
      <c r="E8" s="626" t="s">
        <v>98</v>
      </c>
      <c r="F8" s="626" t="s">
        <v>116</v>
      </c>
      <c r="G8" s="627" t="s">
        <v>36</v>
      </c>
      <c r="H8" s="620"/>
      <c r="I8" s="580"/>
      <c r="J8" s="580"/>
    </row>
    <row r="9" spans="1:10" ht="24.6" customHeight="1">
      <c r="A9" s="621" t="s">
        <v>1</v>
      </c>
      <c r="B9" s="622" t="s">
        <v>8</v>
      </c>
      <c r="C9" s="623"/>
      <c r="D9" s="624"/>
      <c r="E9" s="624"/>
      <c r="F9" s="624"/>
      <c r="G9" s="624"/>
      <c r="H9" s="584"/>
      <c r="I9" s="580"/>
      <c r="J9" s="580"/>
    </row>
    <row r="10" spans="1:10" ht="24.6" customHeight="1">
      <c r="A10" s="588">
        <v>1</v>
      </c>
      <c r="B10" s="612" t="s">
        <v>9</v>
      </c>
      <c r="C10" s="589">
        <v>0</v>
      </c>
      <c r="D10" s="589">
        <v>58865.279999999999</v>
      </c>
      <c r="E10" s="589">
        <v>0</v>
      </c>
      <c r="F10" s="589">
        <v>0</v>
      </c>
      <c r="G10" s="1062">
        <f>SUM(C10:F10)</f>
        <v>58865.279999999999</v>
      </c>
      <c r="H10" s="584"/>
      <c r="I10" s="580"/>
      <c r="J10" s="580"/>
    </row>
    <row r="11" spans="1:10" ht="24.6" customHeight="1">
      <c r="A11" s="588">
        <v>2</v>
      </c>
      <c r="B11" s="612" t="s">
        <v>10</v>
      </c>
      <c r="C11" s="590">
        <v>0</v>
      </c>
      <c r="D11" s="590">
        <v>0</v>
      </c>
      <c r="E11" s="590">
        <v>0</v>
      </c>
      <c r="F11" s="590">
        <v>0</v>
      </c>
      <c r="G11" s="1165">
        <f t="shared" ref="G11:G13" si="0">SUM(C11:F11)</f>
        <v>0</v>
      </c>
      <c r="H11" s="584"/>
      <c r="I11" s="580"/>
      <c r="J11" s="580"/>
    </row>
    <row r="12" spans="1:10" ht="24.6" customHeight="1">
      <c r="A12" s="588">
        <v>3</v>
      </c>
      <c r="B12" s="612" t="s">
        <v>11</v>
      </c>
      <c r="C12" s="590">
        <v>32494.94</v>
      </c>
      <c r="D12" s="590">
        <v>0</v>
      </c>
      <c r="E12" s="590">
        <v>0</v>
      </c>
      <c r="F12" s="590">
        <v>0</v>
      </c>
      <c r="G12" s="1165">
        <f t="shared" si="0"/>
        <v>32494.94</v>
      </c>
      <c r="H12" s="584"/>
      <c r="I12" s="580"/>
      <c r="J12" s="580"/>
    </row>
    <row r="13" spans="1:10" ht="24.6" customHeight="1">
      <c r="A13" s="591">
        <v>4</v>
      </c>
      <c r="B13" s="612" t="s">
        <v>12</v>
      </c>
      <c r="C13" s="590">
        <v>0</v>
      </c>
      <c r="D13" s="590">
        <v>0</v>
      </c>
      <c r="E13" s="590">
        <v>0</v>
      </c>
      <c r="F13" s="590">
        <v>0</v>
      </c>
      <c r="G13" s="1165">
        <f t="shared" si="0"/>
        <v>0</v>
      </c>
      <c r="H13" s="584"/>
      <c r="I13" s="580"/>
      <c r="J13" s="580"/>
    </row>
    <row r="14" spans="1:10" ht="24.6" customHeight="1">
      <c r="A14" s="592"/>
      <c r="B14" s="628" t="s">
        <v>13</v>
      </c>
      <c r="C14" s="1066">
        <f>SUM(C10:C13)</f>
        <v>32494.94</v>
      </c>
      <c r="D14" s="1066">
        <f t="shared" ref="D14:F14" si="1">SUM(D10:D13)</f>
        <v>58865.279999999999</v>
      </c>
      <c r="E14" s="1066">
        <f t="shared" si="1"/>
        <v>0</v>
      </c>
      <c r="F14" s="1066">
        <f t="shared" si="1"/>
        <v>0</v>
      </c>
      <c r="G14" s="1166">
        <f>SUM(C14:F14)</f>
        <v>91360.22</v>
      </c>
      <c r="H14" s="584"/>
      <c r="I14" s="1070"/>
      <c r="J14" s="1070"/>
    </row>
    <row r="15" spans="1:10" ht="43.9" customHeight="1">
      <c r="A15" s="585" t="s">
        <v>2</v>
      </c>
      <c r="B15" s="586" t="s">
        <v>14</v>
      </c>
      <c r="C15" s="593"/>
      <c r="D15" s="593"/>
      <c r="E15" s="593"/>
      <c r="F15" s="593"/>
      <c r="G15" s="1165"/>
      <c r="H15" s="584"/>
      <c r="I15" s="1064"/>
      <c r="J15" s="1064"/>
    </row>
    <row r="16" spans="1:10" ht="24.6" customHeight="1">
      <c r="A16" s="594">
        <v>1</v>
      </c>
      <c r="B16" s="613" t="s">
        <v>15</v>
      </c>
      <c r="C16" s="595">
        <v>0</v>
      </c>
      <c r="D16" s="595">
        <v>0</v>
      </c>
      <c r="E16" s="595">
        <v>0</v>
      </c>
      <c r="F16" s="595">
        <v>0</v>
      </c>
      <c r="G16" s="1165">
        <f>SUM(C16:F16)</f>
        <v>0</v>
      </c>
      <c r="H16" s="584"/>
      <c r="I16" s="1064"/>
      <c r="J16" s="1064"/>
    </row>
    <row r="17" spans="1:10" ht="43.9" customHeight="1">
      <c r="A17" s="596"/>
      <c r="B17" s="597" t="s">
        <v>16</v>
      </c>
      <c r="C17" s="1066">
        <f>SUM(C16)</f>
        <v>0</v>
      </c>
      <c r="D17" s="1066">
        <f t="shared" ref="D17:F17" si="2">SUM(D16)</f>
        <v>0</v>
      </c>
      <c r="E17" s="1066">
        <f t="shared" si="2"/>
        <v>0</v>
      </c>
      <c r="F17" s="1066">
        <f t="shared" si="2"/>
        <v>0</v>
      </c>
      <c r="G17" s="1166">
        <f>SUM(C17:F17)</f>
        <v>0</v>
      </c>
      <c r="H17" s="584"/>
      <c r="I17" s="1068"/>
      <c r="J17" s="1070"/>
    </row>
    <row r="18" spans="1:10" ht="43.9" customHeight="1">
      <c r="A18" s="585" t="s">
        <v>3</v>
      </c>
      <c r="B18" s="586" t="s">
        <v>38</v>
      </c>
      <c r="C18" s="593">
        <v>21434.720000000001</v>
      </c>
      <c r="D18" s="593">
        <v>46310.91</v>
      </c>
      <c r="E18" s="593">
        <v>0</v>
      </c>
      <c r="F18" s="593">
        <v>0</v>
      </c>
      <c r="G18" s="1165">
        <f>SUM(C18:F18)</f>
        <v>67745.63</v>
      </c>
      <c r="H18" s="584"/>
      <c r="I18" s="1064"/>
      <c r="J18" s="1064"/>
    </row>
    <row r="19" spans="1:10" ht="24.6" customHeight="1">
      <c r="A19" s="596"/>
      <c r="B19" s="597" t="s">
        <v>17</v>
      </c>
      <c r="C19" s="1066">
        <f>SUM(C18)</f>
        <v>21434.720000000001</v>
      </c>
      <c r="D19" s="1066">
        <f t="shared" ref="D19:F19" si="3">SUM(D18)</f>
        <v>46310.91</v>
      </c>
      <c r="E19" s="1066">
        <f t="shared" si="3"/>
        <v>0</v>
      </c>
      <c r="F19" s="1066">
        <f t="shared" si="3"/>
        <v>0</v>
      </c>
      <c r="G19" s="1166">
        <f>SUM(C19:F19)</f>
        <v>67745.63</v>
      </c>
      <c r="H19" s="584"/>
      <c r="I19" s="1068"/>
      <c r="J19" s="1070"/>
    </row>
    <row r="20" spans="1:10" ht="24.6" customHeight="1">
      <c r="A20" s="585" t="s">
        <v>4</v>
      </c>
      <c r="B20" s="586" t="s">
        <v>18</v>
      </c>
      <c r="C20" s="593"/>
      <c r="D20" s="593"/>
      <c r="E20" s="593"/>
      <c r="F20" s="593"/>
      <c r="G20" s="1165"/>
      <c r="H20" s="584"/>
      <c r="I20" s="1064"/>
      <c r="J20" s="1064"/>
    </row>
    <row r="21" spans="1:10" ht="24.6" customHeight="1">
      <c r="A21" s="588">
        <v>1</v>
      </c>
      <c r="B21" s="612" t="s">
        <v>19</v>
      </c>
      <c r="C21" s="590">
        <v>0</v>
      </c>
      <c r="D21" s="590">
        <v>1786.95</v>
      </c>
      <c r="E21" s="590">
        <v>0</v>
      </c>
      <c r="F21" s="590">
        <v>0</v>
      </c>
      <c r="G21" s="1165">
        <f t="shared" ref="G21:G27" si="4">SUM(C21:F21)</f>
        <v>1786.95</v>
      </c>
      <c r="H21" s="584"/>
      <c r="I21" s="1064"/>
      <c r="J21" s="1064"/>
    </row>
    <row r="22" spans="1:10" ht="24.6" customHeight="1">
      <c r="A22" s="588">
        <v>2</v>
      </c>
      <c r="B22" s="613" t="s">
        <v>40</v>
      </c>
      <c r="C22" s="590">
        <v>0</v>
      </c>
      <c r="D22" s="590">
        <v>0</v>
      </c>
      <c r="E22" s="590">
        <v>0</v>
      </c>
      <c r="F22" s="590">
        <v>0</v>
      </c>
      <c r="G22" s="1165">
        <f t="shared" si="4"/>
        <v>0</v>
      </c>
      <c r="H22" s="584"/>
      <c r="I22" s="1064"/>
      <c r="J22" s="1064"/>
    </row>
    <row r="23" spans="1:10" ht="24.6" customHeight="1">
      <c r="A23" s="588">
        <v>3</v>
      </c>
      <c r="B23" s="612" t="s">
        <v>20</v>
      </c>
      <c r="C23" s="590">
        <v>0</v>
      </c>
      <c r="D23" s="590">
        <v>0</v>
      </c>
      <c r="E23" s="590">
        <v>0</v>
      </c>
      <c r="F23" s="590">
        <v>0</v>
      </c>
      <c r="G23" s="1165">
        <f t="shared" si="4"/>
        <v>0</v>
      </c>
      <c r="H23" s="584"/>
      <c r="I23" s="1064"/>
      <c r="J23" s="1064"/>
    </row>
    <row r="24" spans="1:10" ht="24.6" customHeight="1">
      <c r="A24" s="588">
        <v>4</v>
      </c>
      <c r="B24" s="612" t="s">
        <v>21</v>
      </c>
      <c r="C24" s="590">
        <v>0</v>
      </c>
      <c r="D24" s="590">
        <v>0</v>
      </c>
      <c r="E24" s="590">
        <v>0</v>
      </c>
      <c r="F24" s="590">
        <v>0</v>
      </c>
      <c r="G24" s="1165">
        <f t="shared" si="4"/>
        <v>0</v>
      </c>
      <c r="H24" s="584"/>
      <c r="I24" s="1064"/>
      <c r="J24" s="1064"/>
    </row>
    <row r="25" spans="1:10" ht="24.6" customHeight="1">
      <c r="A25" s="588">
        <v>5</v>
      </c>
      <c r="B25" s="612" t="s">
        <v>22</v>
      </c>
      <c r="C25" s="590">
        <v>0</v>
      </c>
      <c r="D25" s="590">
        <v>132.88999999999999</v>
      </c>
      <c r="E25" s="590">
        <v>0</v>
      </c>
      <c r="F25" s="590">
        <v>0</v>
      </c>
      <c r="G25" s="1165">
        <f t="shared" si="4"/>
        <v>132.88999999999999</v>
      </c>
      <c r="H25" s="584"/>
      <c r="I25" s="1064"/>
      <c r="J25" s="1064"/>
    </row>
    <row r="26" spans="1:10" ht="24.6" customHeight="1">
      <c r="A26" s="588">
        <v>6</v>
      </c>
      <c r="B26" s="612" t="s">
        <v>23</v>
      </c>
      <c r="C26" s="590">
        <v>0</v>
      </c>
      <c r="D26" s="590">
        <v>0</v>
      </c>
      <c r="E26" s="590">
        <v>0</v>
      </c>
      <c r="F26" s="590">
        <v>0</v>
      </c>
      <c r="G26" s="1165">
        <f t="shared" si="4"/>
        <v>0</v>
      </c>
      <c r="H26" s="584"/>
      <c r="I26" s="1064"/>
      <c r="J26" s="1064"/>
    </row>
    <row r="27" spans="1:10" ht="24.6" customHeight="1">
      <c r="A27" s="588">
        <v>7</v>
      </c>
      <c r="B27" s="612" t="s">
        <v>24</v>
      </c>
      <c r="C27" s="593">
        <v>0</v>
      </c>
      <c r="D27" s="593">
        <v>0</v>
      </c>
      <c r="E27" s="593">
        <v>0</v>
      </c>
      <c r="F27" s="593">
        <v>0</v>
      </c>
      <c r="G27" s="1165">
        <f t="shared" si="4"/>
        <v>0</v>
      </c>
      <c r="H27" s="584"/>
      <c r="I27" s="1064"/>
      <c r="J27" s="1064"/>
    </row>
    <row r="28" spans="1:10" ht="24.6" customHeight="1">
      <c r="A28" s="598"/>
      <c r="B28" s="597" t="s">
        <v>25</v>
      </c>
      <c r="C28" s="1067">
        <f>SUM(C21:C27)</f>
        <v>0</v>
      </c>
      <c r="D28" s="1067">
        <f t="shared" ref="D28:F28" si="5">SUM(D21:D27)</f>
        <v>1919.8400000000001</v>
      </c>
      <c r="E28" s="1067">
        <f t="shared" si="5"/>
        <v>0</v>
      </c>
      <c r="F28" s="1067">
        <f t="shared" si="5"/>
        <v>0</v>
      </c>
      <c r="G28" s="1166">
        <f>SUM(C28:F28)</f>
        <v>1919.8400000000001</v>
      </c>
      <c r="H28" s="599"/>
      <c r="I28" s="1064"/>
      <c r="J28" s="1064"/>
    </row>
    <row r="29" spans="1:10" ht="24.6" customHeight="1">
      <c r="A29" s="585" t="s">
        <v>5</v>
      </c>
      <c r="B29" s="611" t="s">
        <v>26</v>
      </c>
      <c r="C29" s="587"/>
      <c r="D29" s="587"/>
      <c r="E29" s="587"/>
      <c r="F29" s="587"/>
      <c r="G29" s="1167"/>
      <c r="H29" s="584"/>
      <c r="I29" s="1064"/>
      <c r="J29" s="1064"/>
    </row>
    <row r="30" spans="1:10" ht="24.6" customHeight="1">
      <c r="A30" s="588">
        <v>1</v>
      </c>
      <c r="B30" s="612" t="s">
        <v>27</v>
      </c>
      <c r="C30" s="590">
        <v>0</v>
      </c>
      <c r="D30" s="590">
        <v>0</v>
      </c>
      <c r="E30" s="590">
        <v>0</v>
      </c>
      <c r="F30" s="590">
        <v>0</v>
      </c>
      <c r="G30" s="1165">
        <f t="shared" ref="G30:G37" si="6">SUM(C30:F30)</f>
        <v>0</v>
      </c>
      <c r="H30" s="584"/>
      <c r="I30" s="1064"/>
      <c r="J30" s="1064"/>
    </row>
    <row r="31" spans="1:10" ht="24.6" customHeight="1">
      <c r="A31" s="588">
        <v>2</v>
      </c>
      <c r="B31" s="614" t="s">
        <v>28</v>
      </c>
      <c r="C31" s="590">
        <v>0</v>
      </c>
      <c r="D31" s="590">
        <v>355</v>
      </c>
      <c r="E31" s="590">
        <v>0</v>
      </c>
      <c r="F31" s="590">
        <v>0</v>
      </c>
      <c r="G31" s="1165">
        <f t="shared" si="6"/>
        <v>355</v>
      </c>
      <c r="H31" s="584"/>
      <c r="I31" s="1064"/>
      <c r="J31" s="1064"/>
    </row>
    <row r="32" spans="1:10" ht="24.6" customHeight="1">
      <c r="A32" s="588">
        <v>3</v>
      </c>
      <c r="B32" s="614" t="s">
        <v>29</v>
      </c>
      <c r="C32" s="590">
        <v>0</v>
      </c>
      <c r="D32" s="590">
        <v>0</v>
      </c>
      <c r="E32" s="590">
        <v>0</v>
      </c>
      <c r="F32" s="590">
        <v>0</v>
      </c>
      <c r="G32" s="1165">
        <f t="shared" si="6"/>
        <v>0</v>
      </c>
      <c r="H32" s="584"/>
      <c r="I32" s="1064"/>
      <c r="J32" s="1064"/>
    </row>
    <row r="33" spans="1:10" ht="24.6" customHeight="1">
      <c r="A33" s="588">
        <v>4</v>
      </c>
      <c r="B33" s="614" t="s">
        <v>30</v>
      </c>
      <c r="C33" s="590">
        <v>0</v>
      </c>
      <c r="D33" s="590">
        <v>1806.16</v>
      </c>
      <c r="E33" s="590">
        <v>0</v>
      </c>
      <c r="F33" s="590">
        <v>0</v>
      </c>
      <c r="G33" s="1165">
        <f t="shared" si="6"/>
        <v>1806.16</v>
      </c>
      <c r="H33" s="584"/>
      <c r="I33" s="1064"/>
      <c r="J33" s="1064"/>
    </row>
    <row r="34" spans="1:10" ht="24.6" customHeight="1">
      <c r="A34" s="588">
        <v>5</v>
      </c>
      <c r="B34" s="615" t="s">
        <v>31</v>
      </c>
      <c r="C34" s="590">
        <v>0</v>
      </c>
      <c r="D34" s="590">
        <v>0</v>
      </c>
      <c r="E34" s="590">
        <v>0</v>
      </c>
      <c r="F34" s="590">
        <v>0</v>
      </c>
      <c r="G34" s="1165">
        <f t="shared" si="6"/>
        <v>0</v>
      </c>
      <c r="H34" s="600"/>
      <c r="I34" s="1064"/>
      <c r="J34" s="1064"/>
    </row>
    <row r="35" spans="1:10" ht="24.6" customHeight="1">
      <c r="A35" s="588">
        <v>6</v>
      </c>
      <c r="B35" s="616" t="s">
        <v>32</v>
      </c>
      <c r="C35" s="590">
        <v>0</v>
      </c>
      <c r="D35" s="590">
        <v>2960.21</v>
      </c>
      <c r="E35" s="590">
        <v>0</v>
      </c>
      <c r="F35" s="590">
        <v>0</v>
      </c>
      <c r="G35" s="1165">
        <f t="shared" si="6"/>
        <v>2960.21</v>
      </c>
      <c r="H35" s="600"/>
      <c r="I35" s="1064"/>
      <c r="J35" s="1064"/>
    </row>
    <row r="36" spans="1:10" ht="24.6" customHeight="1">
      <c r="A36" s="588">
        <v>7</v>
      </c>
      <c r="B36" s="616" t="s">
        <v>33</v>
      </c>
      <c r="C36" s="590">
        <v>0</v>
      </c>
      <c r="D36" s="590">
        <v>0</v>
      </c>
      <c r="E36" s="590">
        <v>0</v>
      </c>
      <c r="F36" s="590">
        <v>0</v>
      </c>
      <c r="G36" s="1165">
        <f t="shared" si="6"/>
        <v>0</v>
      </c>
      <c r="H36" s="600"/>
      <c r="I36" s="1064"/>
      <c r="J36" s="1064"/>
    </row>
    <row r="37" spans="1:10" ht="24.6" customHeight="1">
      <c r="A37" s="588">
        <v>8</v>
      </c>
      <c r="B37" s="616" t="s">
        <v>34</v>
      </c>
      <c r="C37" s="590">
        <v>0</v>
      </c>
      <c r="D37" s="590">
        <v>544.36</v>
      </c>
      <c r="E37" s="590">
        <v>0</v>
      </c>
      <c r="F37" s="590">
        <v>0</v>
      </c>
      <c r="G37" s="1165">
        <f t="shared" si="6"/>
        <v>544.36</v>
      </c>
      <c r="H37" s="600"/>
      <c r="I37" s="1064"/>
      <c r="J37" s="1064"/>
    </row>
    <row r="38" spans="1:10" ht="24.6" customHeight="1">
      <c r="A38" s="601"/>
      <c r="B38" s="597" t="s">
        <v>37</v>
      </c>
      <c r="C38" s="1067">
        <f>SUM(C30:C37)</f>
        <v>0</v>
      </c>
      <c r="D38" s="1067">
        <f t="shared" ref="D38:F38" si="7">SUM(D30:D37)</f>
        <v>5665.73</v>
      </c>
      <c r="E38" s="1067">
        <f t="shared" si="7"/>
        <v>0</v>
      </c>
      <c r="F38" s="1067">
        <f t="shared" si="7"/>
        <v>0</v>
      </c>
      <c r="G38" s="1166">
        <f>SUM(C38:F38)</f>
        <v>5665.73</v>
      </c>
      <c r="H38" s="600"/>
      <c r="I38" s="1068"/>
      <c r="J38" s="1070"/>
    </row>
    <row r="39" spans="1:10" ht="24.6" customHeight="1" thickBot="1">
      <c r="A39" s="602"/>
      <c r="B39" s="603"/>
      <c r="C39" s="604"/>
      <c r="D39" s="604"/>
      <c r="E39" s="604"/>
      <c r="F39" s="604"/>
      <c r="G39" s="1033"/>
      <c r="H39" s="600"/>
      <c r="I39" s="1064"/>
      <c r="J39" s="1064"/>
    </row>
    <row r="40" spans="1:10" ht="24.6" customHeight="1" thickBot="1">
      <c r="A40" s="605"/>
      <c r="B40" s="134" t="s">
        <v>35</v>
      </c>
      <c r="C40" s="1069">
        <f>SUM(C14+C17+C19+C28+C38)</f>
        <v>53929.66</v>
      </c>
      <c r="D40" s="1069">
        <f t="shared" ref="D40:F40" si="8">SUM(D14+D17+D19+D28+D38)</f>
        <v>112761.76</v>
      </c>
      <c r="E40" s="1069">
        <f t="shared" si="8"/>
        <v>0</v>
      </c>
      <c r="F40" s="1069">
        <f t="shared" si="8"/>
        <v>0</v>
      </c>
      <c r="G40" s="1069">
        <f t="shared" ref="G40" si="9">SUM(G14+G17+G19+G28+G38)</f>
        <v>166691.42000000001</v>
      </c>
      <c r="H40" s="600"/>
      <c r="I40" s="1070"/>
      <c r="J40" s="1070"/>
    </row>
    <row r="41" spans="1:10" ht="14.1" customHeight="1">
      <c r="A41" s="606"/>
      <c r="B41" s="607"/>
      <c r="C41" s="608"/>
      <c r="D41" s="608"/>
      <c r="E41" s="608"/>
      <c r="F41" s="608"/>
      <c r="G41" s="608"/>
      <c r="H41" s="580"/>
      <c r="I41" s="580"/>
      <c r="J41" s="580"/>
    </row>
    <row r="42" spans="1:10" ht="14.1" customHeight="1">
      <c r="A42" s="609" t="s">
        <v>6</v>
      </c>
      <c r="B42" s="583"/>
      <c r="C42" s="583"/>
      <c r="D42" s="583"/>
      <c r="E42" s="583"/>
      <c r="F42" s="583"/>
      <c r="G42" s="610"/>
      <c r="H42" s="580"/>
      <c r="I42" s="580"/>
      <c r="J42" s="580"/>
    </row>
    <row r="43" spans="1:10" ht="14.1" customHeight="1">
      <c r="A43" s="609" t="s">
        <v>169</v>
      </c>
      <c r="B43" s="583"/>
      <c r="C43" s="583"/>
      <c r="D43" s="583"/>
      <c r="E43" s="610"/>
      <c r="F43" s="583"/>
      <c r="G43" s="583"/>
      <c r="H43" s="580"/>
      <c r="I43" s="580"/>
      <c r="J43" s="580"/>
    </row>
    <row r="44" spans="1:10" ht="14.1" customHeight="1">
      <c r="A44" s="526"/>
      <c r="B44" s="526"/>
      <c r="C44" s="526"/>
      <c r="D44" s="526"/>
      <c r="E44" s="526"/>
      <c r="F44" s="526"/>
      <c r="G44" s="526"/>
      <c r="H44" s="526"/>
      <c r="I44" s="526"/>
      <c r="J44" s="526"/>
    </row>
    <row r="45" spans="1:10" ht="25.9" customHeight="1">
      <c r="A45" s="632" t="s">
        <v>117</v>
      </c>
      <c r="B45" s="579"/>
      <c r="C45" s="579"/>
      <c r="D45" s="579"/>
      <c r="E45" s="579"/>
      <c r="F45" s="579"/>
      <c r="G45" s="579"/>
      <c r="H45" s="579"/>
      <c r="I45" s="579"/>
      <c r="J45" s="579"/>
    </row>
    <row r="46" spans="1:10" ht="14.1" customHeight="1">
      <c r="A46" s="526"/>
      <c r="B46" s="526"/>
      <c r="C46" s="526"/>
      <c r="D46" s="526"/>
      <c r="E46" s="526"/>
      <c r="F46" s="526"/>
      <c r="G46" s="526"/>
      <c r="H46" s="526"/>
      <c r="I46" s="526"/>
      <c r="J46" s="526"/>
    </row>
    <row r="47" spans="1:10" ht="14.1" customHeight="1">
      <c r="A47" s="526"/>
      <c r="B47" s="526"/>
      <c r="C47" s="526"/>
      <c r="D47" s="526"/>
      <c r="E47" s="526"/>
      <c r="F47" s="526"/>
      <c r="G47" s="526"/>
      <c r="H47" s="526"/>
      <c r="I47" s="526"/>
      <c r="J47" s="526"/>
    </row>
    <row r="48" spans="1:10" ht="14.1" customHeight="1">
      <c r="A48" s="526"/>
      <c r="B48" s="526"/>
      <c r="C48" s="526"/>
      <c r="D48" s="526"/>
      <c r="E48" s="526"/>
      <c r="F48" s="526"/>
      <c r="G48" s="526"/>
      <c r="H48" s="526"/>
      <c r="I48" s="526"/>
      <c r="J48" s="526"/>
    </row>
    <row r="49" spans="1:10" ht="15.6" hidden="1" customHeight="1">
      <c r="A49" s="526"/>
      <c r="B49" s="526"/>
      <c r="C49" s="526"/>
      <c r="D49" s="526"/>
      <c r="E49" s="526"/>
      <c r="F49" s="526"/>
      <c r="G49" s="526"/>
      <c r="H49" s="526"/>
      <c r="I49" s="526"/>
      <c r="J49" s="526"/>
    </row>
    <row r="50" spans="1:10" ht="14.1" hidden="1" customHeight="1">
      <c r="A50" s="630" t="s">
        <v>118</v>
      </c>
      <c r="B50" s="526"/>
      <c r="C50" s="526"/>
      <c r="D50" s="526"/>
      <c r="E50" s="526"/>
      <c r="F50" s="526"/>
      <c r="G50" s="526"/>
      <c r="H50" s="526"/>
      <c r="I50" s="526"/>
      <c r="J50" s="526"/>
    </row>
    <row r="51" spans="1:10" ht="14.1" hidden="1" customHeight="1">
      <c r="A51" s="617" t="s">
        <v>67</v>
      </c>
      <c r="B51" s="526"/>
      <c r="C51" s="526"/>
      <c r="D51" s="526"/>
      <c r="E51" s="526"/>
      <c r="F51" s="526"/>
      <c r="G51" s="526"/>
      <c r="H51" s="526"/>
      <c r="I51" s="526"/>
      <c r="J51" s="526"/>
    </row>
    <row r="52" spans="1:10" ht="14.1" hidden="1" customHeight="1">
      <c r="A52" s="617" t="s">
        <v>42</v>
      </c>
      <c r="B52" s="526"/>
      <c r="C52" s="526"/>
      <c r="D52" s="526"/>
      <c r="E52" s="526"/>
      <c r="F52" s="526"/>
      <c r="G52" s="526"/>
      <c r="H52" s="526"/>
      <c r="I52" s="526"/>
      <c r="J52" s="526"/>
    </row>
    <row r="53" spans="1:10" ht="14.1" hidden="1" customHeight="1">
      <c r="A53" s="617" t="s">
        <v>43</v>
      </c>
      <c r="B53" s="526"/>
      <c r="C53" s="526"/>
      <c r="D53" s="526"/>
      <c r="E53" s="526"/>
      <c r="F53" s="526"/>
      <c r="G53" s="526"/>
      <c r="H53" s="526"/>
      <c r="I53" s="526"/>
      <c r="J53" s="526"/>
    </row>
    <row r="54" spans="1:10" ht="14.1" hidden="1" customHeight="1">
      <c r="A54" s="617" t="s">
        <v>44</v>
      </c>
      <c r="B54" s="526"/>
      <c r="C54" s="526"/>
      <c r="D54" s="526"/>
      <c r="E54" s="526"/>
      <c r="F54" s="526"/>
      <c r="G54" s="526"/>
      <c r="H54" s="526"/>
      <c r="I54" s="526"/>
      <c r="J54" s="526"/>
    </row>
    <row r="55" spans="1:10" ht="14.1" hidden="1" customHeight="1">
      <c r="A55" s="617" t="s">
        <v>45</v>
      </c>
      <c r="B55" s="526"/>
      <c r="C55" s="526"/>
      <c r="D55" s="526"/>
      <c r="E55" s="526"/>
      <c r="F55" s="526"/>
      <c r="G55" s="526"/>
      <c r="H55" s="526"/>
      <c r="I55" s="526"/>
      <c r="J55" s="526"/>
    </row>
    <row r="56" spans="1:10" ht="14.1" hidden="1" customHeight="1">
      <c r="A56" s="617" t="s">
        <v>119</v>
      </c>
      <c r="B56" s="526"/>
      <c r="C56" s="526"/>
      <c r="D56" s="526"/>
      <c r="E56" s="526"/>
      <c r="F56" s="526"/>
      <c r="G56" s="526"/>
      <c r="H56" s="526"/>
      <c r="I56" s="526"/>
      <c r="J56" s="526"/>
    </row>
    <row r="57" spans="1:10" ht="14.1" hidden="1" customHeight="1">
      <c r="A57" s="617" t="s">
        <v>47</v>
      </c>
      <c r="B57" s="526"/>
      <c r="C57" s="526"/>
      <c r="D57" s="526"/>
      <c r="E57" s="526"/>
      <c r="F57" s="526"/>
      <c r="G57" s="526"/>
      <c r="H57" s="526"/>
      <c r="I57" s="526"/>
      <c r="J57" s="526"/>
    </row>
    <row r="58" spans="1:10" ht="14.1" hidden="1" customHeight="1">
      <c r="A58" s="617" t="s">
        <v>48</v>
      </c>
      <c r="B58" s="526"/>
      <c r="C58" s="526"/>
      <c r="D58" s="526"/>
      <c r="E58" s="526"/>
      <c r="F58" s="526"/>
      <c r="G58" s="526"/>
      <c r="H58" s="526"/>
      <c r="I58" s="526"/>
      <c r="J58" s="526"/>
    </row>
    <row r="59" spans="1:10" ht="14.1" hidden="1" customHeight="1">
      <c r="A59" s="617" t="s">
        <v>49</v>
      </c>
      <c r="B59" s="526"/>
      <c r="C59" s="526"/>
      <c r="D59" s="526"/>
      <c r="E59" s="526"/>
      <c r="F59" s="526"/>
      <c r="G59" s="526"/>
      <c r="H59" s="526"/>
      <c r="I59" s="526"/>
      <c r="J59" s="526"/>
    </row>
    <row r="60" spans="1:10" ht="14.1" hidden="1" customHeight="1">
      <c r="A60" s="617" t="s">
        <v>50</v>
      </c>
      <c r="B60" s="526"/>
      <c r="C60" s="526"/>
      <c r="D60" s="526"/>
      <c r="E60" s="526"/>
      <c r="F60" s="526"/>
      <c r="G60" s="526"/>
      <c r="H60" s="526"/>
      <c r="I60" s="526"/>
      <c r="J60" s="526"/>
    </row>
    <row r="61" spans="1:10" ht="14.1" hidden="1" customHeight="1">
      <c r="A61" s="617" t="s">
        <v>51</v>
      </c>
      <c r="B61" s="526"/>
      <c r="C61" s="526"/>
      <c r="D61" s="526"/>
      <c r="E61" s="526"/>
      <c r="F61" s="526"/>
      <c r="G61" s="526"/>
      <c r="H61" s="526"/>
      <c r="I61" s="526"/>
      <c r="J61" s="526"/>
    </row>
    <row r="62" spans="1:10" ht="14.1" hidden="1" customHeight="1">
      <c r="A62" s="617" t="s">
        <v>52</v>
      </c>
      <c r="B62" s="526"/>
      <c r="C62" s="526"/>
      <c r="D62" s="526"/>
      <c r="E62" s="526"/>
      <c r="F62" s="526"/>
      <c r="G62" s="526"/>
      <c r="H62" s="526"/>
      <c r="I62" s="526"/>
      <c r="J62" s="526"/>
    </row>
    <row r="63" spans="1:10" ht="14.1" hidden="1" customHeight="1">
      <c r="A63" s="617" t="s">
        <v>68</v>
      </c>
      <c r="B63" s="526"/>
      <c r="C63" s="526"/>
      <c r="D63" s="526"/>
      <c r="E63" s="526"/>
      <c r="F63" s="526"/>
      <c r="G63" s="526"/>
      <c r="H63" s="526"/>
      <c r="I63" s="526"/>
      <c r="J63" s="526"/>
    </row>
    <row r="64" spans="1:10" ht="14.1" hidden="1" customHeight="1">
      <c r="A64" s="617" t="s">
        <v>53</v>
      </c>
      <c r="B64" s="526"/>
      <c r="C64" s="526"/>
      <c r="D64" s="526"/>
      <c r="E64" s="526"/>
      <c r="F64" s="526"/>
      <c r="G64" s="526"/>
      <c r="H64" s="526"/>
      <c r="I64" s="526"/>
      <c r="J64" s="526"/>
    </row>
    <row r="65" spans="1:10" ht="14.1" hidden="1" customHeight="1">
      <c r="A65" s="617" t="s">
        <v>54</v>
      </c>
      <c r="B65" s="526"/>
      <c r="C65" s="526"/>
      <c r="D65" s="526"/>
      <c r="E65" s="526"/>
      <c r="F65" s="526"/>
      <c r="G65" s="526"/>
      <c r="H65" s="526"/>
      <c r="I65" s="526"/>
      <c r="J65" s="526"/>
    </row>
    <row r="66" spans="1:10" ht="14.1" hidden="1" customHeight="1">
      <c r="A66" s="617" t="s">
        <v>55</v>
      </c>
      <c r="B66" s="526"/>
      <c r="C66" s="526"/>
      <c r="D66" s="526"/>
      <c r="E66" s="526"/>
      <c r="F66" s="526"/>
      <c r="G66" s="526"/>
      <c r="H66" s="526"/>
      <c r="I66" s="526"/>
      <c r="J66" s="526"/>
    </row>
    <row r="67" spans="1:10" ht="14.1" hidden="1" customHeight="1">
      <c r="A67" s="617" t="s">
        <v>56</v>
      </c>
      <c r="B67" s="526"/>
      <c r="C67" s="526"/>
      <c r="D67" s="526"/>
      <c r="E67" s="526"/>
      <c r="F67" s="526"/>
      <c r="G67" s="526"/>
      <c r="H67" s="526"/>
      <c r="I67" s="526"/>
      <c r="J67" s="526"/>
    </row>
    <row r="68" spans="1:10" ht="14.1" hidden="1" customHeight="1">
      <c r="A68" s="617" t="s">
        <v>57</v>
      </c>
      <c r="B68" s="526"/>
      <c r="C68" s="526"/>
      <c r="D68" s="526"/>
      <c r="E68" s="526"/>
      <c r="F68" s="526"/>
      <c r="G68" s="526"/>
      <c r="H68" s="526"/>
      <c r="I68" s="526"/>
      <c r="J68" s="526"/>
    </row>
    <row r="69" spans="1:10" ht="14.1" hidden="1" customHeight="1">
      <c r="A69" s="617" t="s">
        <v>120</v>
      </c>
      <c r="B69" s="526"/>
      <c r="C69" s="526"/>
      <c r="D69" s="526"/>
      <c r="E69" s="526"/>
      <c r="F69" s="526"/>
      <c r="G69" s="526"/>
      <c r="H69" s="526"/>
      <c r="I69" s="526"/>
      <c r="J69" s="526"/>
    </row>
    <row r="70" spans="1:10" ht="14.1" hidden="1" customHeight="1">
      <c r="A70" s="617" t="s">
        <v>59</v>
      </c>
      <c r="B70" s="526"/>
      <c r="C70" s="526"/>
      <c r="D70" s="526"/>
      <c r="E70" s="526"/>
      <c r="F70" s="526"/>
      <c r="G70" s="526"/>
      <c r="H70" s="526"/>
      <c r="I70" s="526"/>
      <c r="J70" s="526"/>
    </row>
    <row r="71" spans="1:10" ht="14.1" hidden="1" customHeight="1">
      <c r="A71" s="617" t="s">
        <v>60</v>
      </c>
      <c r="B71" s="526"/>
      <c r="C71" s="526"/>
      <c r="D71" s="526"/>
      <c r="E71" s="526"/>
      <c r="F71" s="526"/>
      <c r="G71" s="526"/>
      <c r="H71" s="526"/>
      <c r="I71" s="526"/>
      <c r="J71" s="526"/>
    </row>
    <row r="72" spans="1:10" ht="14.1" hidden="1" customHeight="1">
      <c r="A72" s="618" t="s">
        <v>61</v>
      </c>
      <c r="B72" s="526"/>
      <c r="C72" s="526"/>
      <c r="D72" s="526"/>
      <c r="E72" s="526"/>
      <c r="F72" s="526"/>
      <c r="G72" s="526"/>
      <c r="H72" s="526"/>
      <c r="I72" s="526"/>
      <c r="J72" s="526"/>
    </row>
    <row r="73" spans="1:10" ht="14.1" hidden="1" customHeight="1">
      <c r="A73" s="618" t="s">
        <v>62</v>
      </c>
      <c r="B73" s="526"/>
      <c r="C73" s="526"/>
      <c r="D73" s="526"/>
      <c r="E73" s="526"/>
      <c r="F73" s="526"/>
      <c r="G73" s="526"/>
      <c r="H73" s="526"/>
      <c r="I73" s="526"/>
      <c r="J73" s="526"/>
    </row>
    <row r="74" spans="1:10" ht="14.1" hidden="1" customHeight="1">
      <c r="A74" s="618" t="s">
        <v>63</v>
      </c>
      <c r="B74" s="526"/>
      <c r="C74" s="526"/>
      <c r="D74" s="526"/>
      <c r="E74" s="526"/>
      <c r="F74" s="526"/>
      <c r="G74" s="526"/>
      <c r="H74" s="526"/>
      <c r="I74" s="526"/>
      <c r="J74" s="526"/>
    </row>
    <row r="75" spans="1:10" ht="14.1" hidden="1" customHeight="1">
      <c r="A75" s="618" t="s">
        <v>64</v>
      </c>
      <c r="B75" s="526"/>
      <c r="C75" s="526"/>
      <c r="D75" s="526"/>
      <c r="E75" s="526"/>
      <c r="F75" s="526"/>
      <c r="G75" s="526"/>
      <c r="H75" s="526"/>
      <c r="I75" s="526"/>
      <c r="J75" s="526"/>
    </row>
    <row r="76" spans="1:10" ht="14.1" hidden="1" customHeight="1">
      <c r="A76" s="618" t="s">
        <v>69</v>
      </c>
      <c r="B76" s="526"/>
      <c r="C76" s="526"/>
      <c r="D76" s="526"/>
      <c r="E76" s="526"/>
      <c r="F76" s="526"/>
      <c r="G76" s="526"/>
      <c r="H76" s="526"/>
      <c r="I76" s="526"/>
      <c r="J76" s="526"/>
    </row>
    <row r="77" spans="1:10" ht="14.1" hidden="1" customHeight="1">
      <c r="A77" s="618" t="s">
        <v>65</v>
      </c>
      <c r="B77" s="526"/>
      <c r="C77" s="526"/>
      <c r="D77" s="526"/>
      <c r="E77" s="526"/>
      <c r="F77" s="526"/>
      <c r="G77" s="526"/>
      <c r="H77" s="526"/>
      <c r="I77" s="526"/>
      <c r="J77" s="526"/>
    </row>
    <row r="78" spans="1:10" ht="14.1" hidden="1" customHeight="1">
      <c r="A78" s="618" t="s">
        <v>66</v>
      </c>
      <c r="B78" s="526"/>
      <c r="C78" s="526"/>
      <c r="D78" s="526"/>
      <c r="E78" s="526"/>
      <c r="F78" s="526"/>
      <c r="G78" s="526"/>
      <c r="H78" s="526"/>
      <c r="I78" s="526"/>
      <c r="J78" s="526"/>
    </row>
    <row r="79" spans="1:10" ht="14.1" customHeight="1">
      <c r="A79" s="579"/>
      <c r="B79" s="526"/>
      <c r="C79" s="526"/>
      <c r="D79" s="526"/>
      <c r="E79" s="526"/>
      <c r="F79" s="526"/>
      <c r="G79" s="526"/>
      <c r="H79" s="526"/>
      <c r="I79" s="526"/>
      <c r="J79" s="526"/>
    </row>
    <row r="80" spans="1:10" ht="14.1" customHeight="1">
      <c r="A80" s="131"/>
      <c r="B80" s="131"/>
      <c r="C80" s="131"/>
      <c r="D80" s="131"/>
      <c r="E80" s="131"/>
      <c r="F80" s="131"/>
      <c r="G80" s="131"/>
      <c r="H80" s="131"/>
      <c r="I80" s="131"/>
      <c r="J80" s="131"/>
    </row>
    <row r="81" spans="1:10" ht="14.1" customHeight="1">
      <c r="A81" s="131"/>
      <c r="B81" s="131"/>
      <c r="C81" s="131"/>
      <c r="D81" s="131"/>
      <c r="E81" s="131"/>
      <c r="F81" s="131"/>
      <c r="G81" s="131"/>
      <c r="H81" s="131"/>
      <c r="I81" s="131"/>
      <c r="J81" s="131"/>
    </row>
    <row r="82" spans="1:10" ht="14.1" customHeight="1">
      <c r="A82" s="131"/>
      <c r="B82" s="131"/>
      <c r="C82" s="131"/>
      <c r="D82" s="131"/>
      <c r="E82" s="131"/>
      <c r="F82" s="131"/>
      <c r="G82" s="131"/>
      <c r="H82" s="131"/>
      <c r="I82" s="131"/>
      <c r="J82" s="131"/>
    </row>
    <row r="83" spans="1:10" ht="14.1" customHeight="1">
      <c r="A83" s="131"/>
      <c r="B83" s="131"/>
      <c r="C83" s="131"/>
      <c r="D83" s="131"/>
      <c r="E83" s="131"/>
      <c r="F83" s="131"/>
      <c r="G83" s="131"/>
      <c r="H83" s="131"/>
      <c r="I83" s="131"/>
      <c r="J83" s="131"/>
    </row>
    <row r="84" spans="1:10" ht="14.1" customHeight="1">
      <c r="A84" s="131"/>
      <c r="B84" s="131"/>
      <c r="C84" s="131"/>
      <c r="D84" s="131"/>
      <c r="E84" s="131"/>
      <c r="F84" s="131"/>
      <c r="G84" s="131"/>
      <c r="H84" s="131"/>
      <c r="I84" s="131"/>
      <c r="J84" s="131"/>
    </row>
    <row r="85" spans="1:10" ht="14.1" customHeight="1">
      <c r="A85" s="131"/>
      <c r="B85" s="131"/>
      <c r="C85" s="131"/>
      <c r="D85" s="131"/>
      <c r="E85" s="131"/>
      <c r="F85" s="131"/>
      <c r="G85" s="131"/>
      <c r="H85" s="131"/>
      <c r="I85" s="131"/>
      <c r="J85" s="131"/>
    </row>
    <row r="86" spans="1:10" ht="14.1" customHeight="1">
      <c r="A86" s="131"/>
      <c r="B86" s="131"/>
      <c r="C86" s="131"/>
      <c r="D86" s="131"/>
      <c r="E86" s="131"/>
      <c r="F86" s="131"/>
      <c r="G86" s="131"/>
      <c r="H86" s="131"/>
      <c r="I86" s="131"/>
      <c r="J86" s="131"/>
    </row>
    <row r="87" spans="1:10" ht="14.1" customHeight="1">
      <c r="A87" s="131"/>
      <c r="B87" s="131"/>
      <c r="C87" s="131"/>
      <c r="D87" s="131"/>
      <c r="E87" s="131"/>
      <c r="F87" s="131"/>
      <c r="G87" s="131"/>
      <c r="H87" s="131"/>
      <c r="I87" s="131"/>
      <c r="J87" s="131"/>
    </row>
    <row r="88" spans="1:10" ht="14.1" customHeight="1">
      <c r="A88" s="131"/>
      <c r="B88" s="131"/>
      <c r="C88" s="131"/>
      <c r="D88" s="131"/>
      <c r="E88" s="131"/>
      <c r="F88" s="131"/>
      <c r="G88" s="131"/>
      <c r="H88" s="131"/>
      <c r="I88" s="131"/>
      <c r="J88" s="131"/>
    </row>
    <row r="89" spans="1:10" ht="14.1" customHeight="1">
      <c r="A89" s="131"/>
      <c r="B89" s="131"/>
      <c r="C89" s="131"/>
      <c r="D89" s="131"/>
      <c r="E89" s="131"/>
      <c r="F89" s="131"/>
      <c r="G89" s="131"/>
      <c r="H89" s="131"/>
      <c r="I89" s="131"/>
      <c r="J89" s="131"/>
    </row>
    <row r="90" spans="1:10" ht="14.1" customHeight="1">
      <c r="A90" s="131"/>
      <c r="B90" s="131"/>
      <c r="C90" s="131"/>
      <c r="D90" s="131"/>
      <c r="E90" s="131"/>
      <c r="F90" s="131"/>
      <c r="G90" s="131"/>
      <c r="H90" s="131"/>
      <c r="I90" s="131"/>
      <c r="J90" s="131"/>
    </row>
    <row r="91" spans="1:10" ht="14.1" customHeight="1">
      <c r="A91" s="131"/>
      <c r="B91" s="131"/>
      <c r="C91" s="131"/>
      <c r="D91" s="131"/>
      <c r="E91" s="131"/>
      <c r="F91" s="131"/>
      <c r="G91" s="131"/>
      <c r="H91" s="131"/>
      <c r="I91" s="131"/>
      <c r="J91" s="131"/>
    </row>
    <row r="92" spans="1:10" ht="14.1" customHeight="1">
      <c r="A92" s="131"/>
      <c r="B92" s="131"/>
      <c r="C92" s="131"/>
      <c r="D92" s="131"/>
      <c r="E92" s="131"/>
      <c r="F92" s="131"/>
      <c r="G92" s="131"/>
      <c r="H92" s="131"/>
      <c r="I92" s="131"/>
      <c r="J92" s="131"/>
    </row>
    <row r="93" spans="1:10" ht="14.1" customHeight="1">
      <c r="A93" s="131"/>
      <c r="B93" s="131"/>
      <c r="C93" s="131"/>
      <c r="D93" s="131"/>
      <c r="E93" s="131"/>
      <c r="F93" s="131"/>
      <c r="G93" s="131"/>
      <c r="H93" s="131"/>
      <c r="I93" s="131"/>
      <c r="J93" s="131"/>
    </row>
    <row r="94" spans="1:10" ht="14.1" customHeight="1">
      <c r="A94" s="131"/>
      <c r="B94" s="131"/>
      <c r="C94" s="131"/>
      <c r="D94" s="131"/>
      <c r="E94" s="131"/>
      <c r="F94" s="131"/>
      <c r="G94" s="131"/>
      <c r="H94" s="131"/>
      <c r="I94" s="131"/>
      <c r="J94" s="131"/>
    </row>
    <row r="95" spans="1:10" ht="14.1" customHeight="1">
      <c r="A95" s="131"/>
      <c r="B95" s="131"/>
      <c r="C95" s="131"/>
      <c r="D95" s="131"/>
      <c r="E95" s="131"/>
      <c r="F95" s="131"/>
      <c r="G95" s="131"/>
      <c r="H95" s="131"/>
      <c r="I95" s="131"/>
      <c r="J95" s="131"/>
    </row>
    <row r="96" spans="1:10" ht="14.1" customHeight="1">
      <c r="A96" s="131"/>
      <c r="B96" s="131"/>
      <c r="C96" s="131"/>
      <c r="D96" s="131"/>
      <c r="E96" s="131"/>
      <c r="F96" s="131"/>
      <c r="G96" s="131"/>
      <c r="H96" s="131"/>
      <c r="I96" s="131"/>
      <c r="J96" s="131"/>
    </row>
    <row r="97" spans="1:10" ht="14.1" customHeight="1">
      <c r="A97" s="131"/>
      <c r="B97" s="131"/>
      <c r="C97" s="131"/>
      <c r="D97" s="131"/>
      <c r="E97" s="131"/>
      <c r="F97" s="131"/>
      <c r="G97" s="131"/>
      <c r="H97" s="131"/>
      <c r="I97" s="131"/>
      <c r="J97" s="131"/>
    </row>
    <row r="98" spans="1:10" ht="14.1" customHeight="1">
      <c r="A98" s="131"/>
      <c r="B98" s="131"/>
      <c r="C98" s="131"/>
      <c r="D98" s="131"/>
      <c r="E98" s="131"/>
      <c r="F98" s="131"/>
      <c r="G98" s="131"/>
      <c r="H98" s="131"/>
      <c r="I98" s="131"/>
      <c r="J98" s="131"/>
    </row>
    <row r="99" spans="1:10" ht="14.1" customHeight="1">
      <c r="A99" s="131"/>
      <c r="B99" s="131"/>
      <c r="C99" s="131"/>
      <c r="D99" s="131"/>
      <c r="E99" s="131"/>
      <c r="F99" s="131"/>
      <c r="G99" s="131"/>
      <c r="H99" s="131"/>
      <c r="I99" s="131"/>
      <c r="J99" s="131"/>
    </row>
    <row r="100" spans="1:10" ht="14.1" customHeight="1">
      <c r="A100" s="131"/>
      <c r="B100" s="131"/>
      <c r="C100" s="131"/>
      <c r="D100" s="131"/>
      <c r="E100" s="131"/>
      <c r="F100" s="131"/>
      <c r="G100" s="131"/>
      <c r="H100" s="131"/>
      <c r="I100" s="131"/>
      <c r="J100" s="131"/>
    </row>
    <row r="101" spans="1:10" ht="14.1" customHeight="1">
      <c r="A101" s="131"/>
      <c r="B101" s="131"/>
      <c r="C101" s="131"/>
      <c r="D101" s="131"/>
      <c r="E101" s="131"/>
      <c r="F101" s="131"/>
      <c r="G101" s="131"/>
      <c r="H101" s="131"/>
      <c r="I101" s="131"/>
      <c r="J101" s="131"/>
    </row>
    <row r="102" spans="1:10" ht="14.1" customHeight="1">
      <c r="A102" s="131"/>
      <c r="B102" s="131"/>
      <c r="C102" s="131"/>
      <c r="D102" s="131"/>
      <c r="E102" s="131"/>
      <c r="F102" s="131"/>
      <c r="G102" s="131"/>
      <c r="H102" s="131"/>
      <c r="I102" s="131"/>
      <c r="J102" s="131"/>
    </row>
    <row r="103" spans="1:10" ht="14.1" customHeight="1">
      <c r="A103" s="131"/>
      <c r="B103" s="131"/>
      <c r="C103" s="131"/>
      <c r="D103" s="131"/>
      <c r="E103" s="131"/>
      <c r="F103" s="131"/>
      <c r="G103" s="131"/>
      <c r="H103" s="131"/>
      <c r="I103" s="131"/>
      <c r="J103" s="131"/>
    </row>
    <row r="104" spans="1:10" ht="14.1" customHeight="1">
      <c r="A104" s="131"/>
      <c r="B104" s="131"/>
      <c r="C104" s="131"/>
      <c r="D104" s="131"/>
      <c r="E104" s="131"/>
      <c r="F104" s="131"/>
      <c r="G104" s="131"/>
      <c r="H104" s="131"/>
      <c r="I104" s="131"/>
      <c r="J104" s="131"/>
    </row>
    <row r="105" spans="1:10" ht="14.1" customHeight="1">
      <c r="A105" s="131"/>
      <c r="B105" s="131"/>
      <c r="C105" s="131"/>
      <c r="D105" s="131"/>
      <c r="E105" s="131"/>
      <c r="F105" s="131"/>
      <c r="G105" s="131"/>
      <c r="H105" s="131"/>
      <c r="I105" s="131"/>
      <c r="J105" s="131"/>
    </row>
    <row r="106" spans="1:10" ht="14.1" customHeight="1">
      <c r="A106" s="131"/>
      <c r="B106" s="131"/>
      <c r="C106" s="131"/>
      <c r="D106" s="131"/>
      <c r="E106" s="131"/>
      <c r="F106" s="131"/>
      <c r="G106" s="131"/>
      <c r="H106" s="131"/>
      <c r="I106" s="131"/>
      <c r="J106" s="131"/>
    </row>
    <row r="107" spans="1:10" ht="14.1" customHeight="1">
      <c r="A107" s="131"/>
      <c r="B107" s="131"/>
      <c r="C107" s="131"/>
      <c r="D107" s="131"/>
      <c r="E107" s="131"/>
      <c r="F107" s="131"/>
      <c r="G107" s="131"/>
      <c r="H107" s="131"/>
      <c r="I107" s="131"/>
      <c r="J107" s="131"/>
    </row>
    <row r="108" spans="1:10" ht="14.1" customHeight="1">
      <c r="A108" s="131"/>
      <c r="B108" s="131"/>
      <c r="C108" s="131"/>
      <c r="D108" s="131"/>
      <c r="E108" s="131"/>
      <c r="F108" s="131"/>
      <c r="G108" s="131"/>
      <c r="H108" s="131"/>
      <c r="I108" s="131"/>
      <c r="J108" s="131"/>
    </row>
    <row r="109" spans="1:10" ht="14.1" customHeight="1">
      <c r="A109" s="131"/>
      <c r="B109" s="131"/>
      <c r="C109" s="131"/>
      <c r="D109" s="131"/>
      <c r="E109" s="131"/>
      <c r="F109" s="131"/>
      <c r="G109" s="131"/>
      <c r="H109" s="131"/>
      <c r="I109" s="131"/>
      <c r="J109" s="131"/>
    </row>
    <row r="110" spans="1:10" ht="14.1" customHeight="1">
      <c r="A110" s="131"/>
      <c r="B110" s="131"/>
      <c r="C110" s="131"/>
      <c r="D110" s="131"/>
      <c r="E110" s="131"/>
      <c r="F110" s="131"/>
      <c r="G110" s="131"/>
      <c r="H110" s="131"/>
      <c r="I110" s="131"/>
      <c r="J110" s="131"/>
    </row>
    <row r="111" spans="1:10" ht="14.1" customHeight="1">
      <c r="A111" s="131"/>
      <c r="B111" s="131"/>
      <c r="C111" s="131"/>
      <c r="D111" s="131"/>
      <c r="E111" s="131"/>
      <c r="F111" s="131"/>
      <c r="G111" s="131"/>
      <c r="H111" s="131"/>
      <c r="I111" s="131"/>
      <c r="J111" s="131"/>
    </row>
    <row r="112" spans="1:10" ht="14.1" customHeight="1">
      <c r="A112" s="131"/>
      <c r="B112" s="131"/>
      <c r="C112" s="131"/>
      <c r="D112" s="131"/>
      <c r="E112" s="131"/>
      <c r="F112" s="131"/>
      <c r="G112" s="131"/>
      <c r="H112" s="131"/>
      <c r="I112" s="131"/>
      <c r="J112" s="131"/>
    </row>
    <row r="113" spans="1:10" ht="14.1" customHeight="1">
      <c r="A113" s="131"/>
      <c r="B113" s="131"/>
      <c r="C113" s="131"/>
      <c r="D113" s="131"/>
      <c r="E113" s="131"/>
      <c r="F113" s="131"/>
      <c r="G113" s="131"/>
      <c r="H113" s="131"/>
      <c r="I113" s="131"/>
      <c r="J113" s="131"/>
    </row>
    <row r="114" spans="1:10" ht="14.1" customHeight="1">
      <c r="A114" s="131"/>
      <c r="B114" s="131"/>
      <c r="C114" s="131"/>
      <c r="D114" s="131"/>
      <c r="E114" s="131"/>
      <c r="F114" s="131"/>
      <c r="G114" s="131"/>
      <c r="H114" s="131"/>
      <c r="I114" s="131"/>
      <c r="J114" s="131"/>
    </row>
    <row r="115" spans="1:10" ht="14.1" customHeight="1">
      <c r="A115" s="131"/>
      <c r="B115" s="131"/>
      <c r="C115" s="131"/>
      <c r="D115" s="131"/>
      <c r="E115" s="131"/>
      <c r="F115" s="131"/>
      <c r="G115" s="131"/>
      <c r="H115" s="131"/>
      <c r="I115" s="131"/>
      <c r="J115" s="131"/>
    </row>
    <row r="116" spans="1:10" ht="14.1" customHeight="1">
      <c r="A116" s="131"/>
      <c r="B116" s="131"/>
      <c r="C116" s="131"/>
      <c r="D116" s="131"/>
      <c r="E116" s="131"/>
      <c r="F116" s="131"/>
      <c r="G116" s="131"/>
      <c r="H116" s="131"/>
      <c r="I116" s="131"/>
      <c r="J116" s="131"/>
    </row>
    <row r="117" spans="1:10" ht="14.1" customHeight="1">
      <c r="A117" s="131"/>
      <c r="B117" s="131"/>
      <c r="C117" s="131"/>
      <c r="D117" s="131"/>
      <c r="E117" s="131"/>
      <c r="F117" s="131"/>
      <c r="G117" s="131"/>
      <c r="H117" s="131"/>
      <c r="I117" s="131"/>
      <c r="J117" s="131"/>
    </row>
    <row r="118" spans="1:10" ht="14.1" customHeight="1">
      <c r="A118" s="131"/>
      <c r="B118" s="131"/>
      <c r="C118" s="131"/>
      <c r="D118" s="131"/>
      <c r="E118" s="131"/>
      <c r="F118" s="131"/>
      <c r="G118" s="131"/>
      <c r="H118" s="131"/>
      <c r="I118" s="131"/>
      <c r="J118" s="131"/>
    </row>
    <row r="119" spans="1:10" ht="14.1" customHeight="1">
      <c r="A119" s="131"/>
      <c r="B119" s="131"/>
      <c r="C119" s="131"/>
      <c r="D119" s="131"/>
      <c r="E119" s="131"/>
      <c r="F119" s="131"/>
      <c r="G119" s="131"/>
      <c r="H119" s="131"/>
      <c r="I119" s="131"/>
      <c r="J119" s="131"/>
    </row>
    <row r="120" spans="1:10" ht="14.1" customHeight="1">
      <c r="A120" s="131"/>
      <c r="B120" s="131"/>
      <c r="C120" s="131"/>
      <c r="D120" s="131"/>
      <c r="E120" s="131"/>
      <c r="F120" s="131"/>
      <c r="G120" s="131"/>
      <c r="H120" s="131"/>
      <c r="I120" s="131"/>
      <c r="J120" s="131"/>
    </row>
    <row r="121" spans="1:10" ht="14.1" customHeight="1">
      <c r="A121" s="131"/>
      <c r="B121" s="131"/>
      <c r="C121" s="131"/>
      <c r="D121" s="131"/>
      <c r="E121" s="131"/>
      <c r="F121" s="131"/>
      <c r="G121" s="131"/>
      <c r="H121" s="131"/>
      <c r="I121" s="131"/>
      <c r="J121" s="131"/>
    </row>
    <row r="122" spans="1:10" ht="14.1" customHeight="1">
      <c r="A122" s="131"/>
      <c r="B122" s="131"/>
      <c r="C122" s="131"/>
      <c r="D122" s="131"/>
      <c r="E122" s="131"/>
      <c r="F122" s="131"/>
      <c r="G122" s="131"/>
      <c r="H122" s="131"/>
      <c r="I122" s="131"/>
      <c r="J122" s="131"/>
    </row>
    <row r="123" spans="1:10" ht="14.1" customHeight="1">
      <c r="A123" s="131"/>
      <c r="B123" s="131"/>
      <c r="C123" s="131"/>
      <c r="D123" s="131"/>
      <c r="E123" s="131"/>
      <c r="F123" s="131"/>
      <c r="G123" s="131"/>
      <c r="H123" s="131"/>
      <c r="I123" s="131"/>
      <c r="J123" s="131"/>
    </row>
    <row r="124" spans="1:10" ht="14.1" customHeight="1">
      <c r="A124" s="131"/>
      <c r="B124" s="131"/>
      <c r="C124" s="131"/>
      <c r="D124" s="131"/>
      <c r="E124" s="131"/>
      <c r="F124" s="131"/>
      <c r="G124" s="131"/>
      <c r="H124" s="131"/>
      <c r="I124" s="131"/>
      <c r="J124" s="131"/>
    </row>
    <row r="125" spans="1:10" ht="14.1" customHeight="1">
      <c r="A125" s="131"/>
      <c r="B125" s="131"/>
      <c r="C125" s="131"/>
      <c r="D125" s="131"/>
      <c r="E125" s="131"/>
      <c r="F125" s="131"/>
      <c r="G125" s="131"/>
      <c r="H125" s="131"/>
      <c r="I125" s="131"/>
      <c r="J125" s="131"/>
    </row>
    <row r="126" spans="1:10" ht="14.1" customHeight="1">
      <c r="A126" s="131"/>
      <c r="B126" s="131"/>
      <c r="C126" s="131"/>
      <c r="D126" s="131"/>
      <c r="E126" s="131"/>
      <c r="F126" s="131"/>
      <c r="G126" s="131"/>
      <c r="H126" s="131"/>
      <c r="I126" s="131"/>
      <c r="J126" s="131"/>
    </row>
    <row r="127" spans="1:10" ht="14.1" customHeight="1">
      <c r="A127" s="131"/>
      <c r="B127" s="131"/>
      <c r="C127" s="131"/>
      <c r="D127" s="131"/>
      <c r="E127" s="131"/>
      <c r="F127" s="131"/>
      <c r="G127" s="131"/>
      <c r="H127" s="131"/>
      <c r="I127" s="131"/>
      <c r="J127" s="131"/>
    </row>
    <row r="128" spans="1:10" ht="14.1" customHeight="1">
      <c r="A128" s="131"/>
      <c r="B128" s="131"/>
      <c r="C128" s="131"/>
      <c r="D128" s="131"/>
      <c r="E128" s="131"/>
      <c r="F128" s="131"/>
      <c r="G128" s="131"/>
      <c r="H128" s="131"/>
      <c r="I128" s="131"/>
      <c r="J128" s="131"/>
    </row>
    <row r="129" spans="1:10" ht="14.1" customHeight="1">
      <c r="A129" s="131"/>
      <c r="B129" s="131"/>
      <c r="C129" s="131"/>
      <c r="D129" s="131"/>
      <c r="E129" s="131"/>
      <c r="F129" s="131"/>
      <c r="G129" s="131"/>
      <c r="H129" s="131"/>
      <c r="I129" s="131"/>
      <c r="J129" s="131"/>
    </row>
    <row r="130" spans="1:10" ht="14.1" customHeight="1">
      <c r="A130" s="131"/>
      <c r="B130" s="131"/>
      <c r="C130" s="131"/>
      <c r="D130" s="131"/>
      <c r="E130" s="131"/>
      <c r="F130" s="131"/>
      <c r="G130" s="131"/>
      <c r="H130" s="131"/>
      <c r="I130" s="131"/>
      <c r="J130" s="131"/>
    </row>
    <row r="131" spans="1:10" ht="14.1" customHeight="1">
      <c r="A131" s="131"/>
      <c r="B131" s="131"/>
      <c r="C131" s="131"/>
      <c r="D131" s="131"/>
      <c r="E131" s="131"/>
      <c r="F131" s="131"/>
      <c r="G131" s="131"/>
      <c r="H131" s="131"/>
      <c r="I131" s="131"/>
      <c r="J131" s="131"/>
    </row>
    <row r="132" spans="1:10" ht="14.1" customHeight="1">
      <c r="A132" s="131"/>
      <c r="B132" s="131"/>
      <c r="C132" s="131"/>
      <c r="D132" s="131"/>
      <c r="E132" s="131"/>
      <c r="F132" s="131"/>
      <c r="G132" s="131"/>
      <c r="H132" s="131"/>
      <c r="I132" s="131"/>
      <c r="J132" s="131"/>
    </row>
    <row r="133" spans="1:10" ht="14.1" customHeight="1">
      <c r="A133" s="131"/>
      <c r="B133" s="131"/>
      <c r="C133" s="131"/>
      <c r="D133" s="131"/>
      <c r="E133" s="131"/>
      <c r="F133" s="131"/>
      <c r="G133" s="131"/>
      <c r="H133" s="131"/>
      <c r="I133" s="131"/>
      <c r="J133" s="131"/>
    </row>
    <row r="134" spans="1:10" ht="14.1" customHeight="1">
      <c r="A134" s="131"/>
      <c r="B134" s="131"/>
      <c r="C134" s="131"/>
      <c r="D134" s="131"/>
      <c r="E134" s="131"/>
      <c r="F134" s="131"/>
      <c r="G134" s="131"/>
      <c r="H134" s="131"/>
      <c r="I134" s="131"/>
      <c r="J134" s="131"/>
    </row>
    <row r="135" spans="1:10" ht="14.1" customHeight="1">
      <c r="A135" s="131"/>
      <c r="B135" s="131"/>
      <c r="C135" s="131"/>
      <c r="D135" s="131"/>
      <c r="E135" s="131"/>
      <c r="F135" s="131"/>
      <c r="G135" s="131"/>
      <c r="H135" s="131"/>
      <c r="I135" s="131"/>
      <c r="J135" s="131"/>
    </row>
    <row r="136" spans="1:10" ht="14.1" customHeight="1">
      <c r="A136" s="131"/>
      <c r="B136" s="131"/>
      <c r="C136" s="131"/>
      <c r="D136" s="131"/>
      <c r="E136" s="131"/>
      <c r="F136" s="131"/>
      <c r="G136" s="131"/>
      <c r="H136" s="131"/>
      <c r="I136" s="131"/>
      <c r="J136" s="131"/>
    </row>
    <row r="137" spans="1:10" ht="14.1" customHeight="1">
      <c r="A137" s="131"/>
      <c r="B137" s="131"/>
      <c r="C137" s="131"/>
      <c r="D137" s="131"/>
      <c r="E137" s="131"/>
      <c r="F137" s="131"/>
      <c r="G137" s="131"/>
      <c r="H137" s="131"/>
      <c r="I137" s="131"/>
      <c r="J137" s="131"/>
    </row>
    <row r="138" spans="1:10" ht="14.1" customHeight="1">
      <c r="A138" s="131"/>
      <c r="B138" s="131"/>
      <c r="C138" s="131"/>
      <c r="D138" s="131"/>
      <c r="E138" s="131"/>
      <c r="F138" s="131"/>
      <c r="G138" s="131"/>
      <c r="H138" s="131"/>
      <c r="I138" s="131"/>
      <c r="J138" s="131"/>
    </row>
    <row r="139" spans="1:10" ht="14.1" customHeight="1">
      <c r="A139" s="131"/>
      <c r="B139" s="131"/>
      <c r="C139" s="131"/>
      <c r="D139" s="131"/>
      <c r="E139" s="131"/>
      <c r="F139" s="131"/>
      <c r="G139" s="131"/>
      <c r="H139" s="131"/>
      <c r="I139" s="131"/>
      <c r="J139" s="131"/>
    </row>
    <row r="140" spans="1:10" ht="14.1" customHeight="1">
      <c r="A140" s="131"/>
      <c r="B140" s="131"/>
      <c r="C140" s="131"/>
      <c r="D140" s="131"/>
      <c r="E140" s="131"/>
      <c r="F140" s="131"/>
      <c r="G140" s="131"/>
      <c r="H140" s="131"/>
      <c r="I140" s="131"/>
      <c r="J140" s="131"/>
    </row>
    <row r="141" spans="1:10" ht="14.1" customHeight="1">
      <c r="A141" s="131"/>
      <c r="B141" s="131"/>
      <c r="C141" s="131"/>
      <c r="D141" s="131"/>
      <c r="E141" s="131"/>
      <c r="F141" s="131"/>
      <c r="G141" s="131"/>
      <c r="H141" s="131"/>
      <c r="I141" s="131"/>
      <c r="J141" s="131"/>
    </row>
    <row r="142" spans="1:10" ht="14.1" customHeight="1">
      <c r="A142" s="131"/>
      <c r="B142" s="131"/>
      <c r="C142" s="131"/>
      <c r="D142" s="131"/>
      <c r="E142" s="131"/>
      <c r="F142" s="131"/>
      <c r="G142" s="131"/>
      <c r="H142" s="131"/>
      <c r="I142" s="131"/>
      <c r="J142" s="131"/>
    </row>
    <row r="143" spans="1:10" ht="14.1" customHeight="1">
      <c r="A143" s="131"/>
      <c r="B143" s="131"/>
      <c r="C143" s="131"/>
      <c r="D143" s="131"/>
      <c r="E143" s="131"/>
      <c r="F143" s="131"/>
      <c r="G143" s="131"/>
      <c r="H143" s="131"/>
      <c r="I143" s="131"/>
      <c r="J143" s="131"/>
    </row>
    <row r="144" spans="1:10" ht="14.1" customHeight="1">
      <c r="A144" s="131"/>
      <c r="B144" s="131"/>
      <c r="C144" s="131"/>
      <c r="D144" s="131"/>
      <c r="E144" s="131"/>
      <c r="F144" s="131"/>
      <c r="G144" s="131"/>
      <c r="H144" s="131"/>
      <c r="I144" s="131"/>
      <c r="J144" s="131"/>
    </row>
    <row r="145" spans="1:10" ht="14.1" customHeight="1">
      <c r="A145" s="131"/>
      <c r="B145" s="131"/>
      <c r="C145" s="131"/>
      <c r="D145" s="131"/>
      <c r="E145" s="131"/>
      <c r="F145" s="131"/>
      <c r="G145" s="131"/>
      <c r="H145" s="131"/>
      <c r="I145" s="131"/>
      <c r="J145" s="131"/>
    </row>
    <row r="146" spans="1:10" ht="14.1" customHeight="1">
      <c r="A146" s="131"/>
      <c r="B146" s="131"/>
      <c r="C146" s="131"/>
      <c r="D146" s="131"/>
      <c r="E146" s="131"/>
      <c r="F146" s="131"/>
      <c r="G146" s="131"/>
      <c r="H146" s="131"/>
      <c r="I146" s="131"/>
      <c r="J146" s="131"/>
    </row>
    <row r="147" spans="1:10" ht="14.1" customHeight="1">
      <c r="A147" s="131"/>
      <c r="B147" s="131"/>
      <c r="C147" s="131"/>
      <c r="D147" s="131"/>
      <c r="E147" s="131"/>
      <c r="F147" s="131"/>
      <c r="G147" s="131"/>
      <c r="H147" s="131"/>
      <c r="I147" s="131"/>
      <c r="J147" s="131"/>
    </row>
    <row r="148" spans="1:10" ht="14.1" customHeight="1">
      <c r="A148" s="131"/>
      <c r="B148" s="131"/>
      <c r="C148" s="131"/>
      <c r="D148" s="131"/>
      <c r="E148" s="131"/>
      <c r="F148" s="131"/>
      <c r="G148" s="131"/>
      <c r="H148" s="131"/>
      <c r="I148" s="131"/>
      <c r="J148" s="131"/>
    </row>
    <row r="149" spans="1:10" ht="14.1" customHeight="1">
      <c r="A149" s="131"/>
      <c r="B149" s="131"/>
      <c r="C149" s="131"/>
      <c r="D149" s="131"/>
      <c r="E149" s="131"/>
      <c r="F149" s="131"/>
      <c r="G149" s="131"/>
      <c r="H149" s="131"/>
      <c r="I149" s="131"/>
      <c r="J149" s="131"/>
    </row>
    <row r="150" spans="1:10" ht="14.1" customHeight="1">
      <c r="A150" s="131"/>
      <c r="B150" s="131"/>
      <c r="C150" s="131"/>
      <c r="D150" s="131"/>
      <c r="E150" s="131"/>
      <c r="F150" s="131"/>
      <c r="G150" s="131"/>
      <c r="H150" s="131"/>
      <c r="I150" s="131"/>
      <c r="J150" s="131"/>
    </row>
    <row r="151" spans="1:10" ht="14.1" customHeight="1">
      <c r="A151" s="131"/>
      <c r="B151" s="131"/>
      <c r="C151" s="131"/>
      <c r="D151" s="131"/>
      <c r="E151" s="131"/>
      <c r="F151" s="131"/>
      <c r="G151" s="131"/>
      <c r="H151" s="131"/>
      <c r="I151" s="131"/>
      <c r="J151" s="131"/>
    </row>
    <row r="152" spans="1:10" ht="14.1" customHeight="1">
      <c r="A152" s="131"/>
      <c r="B152" s="131"/>
      <c r="C152" s="131"/>
      <c r="D152" s="131"/>
      <c r="E152" s="131"/>
      <c r="F152" s="131"/>
      <c r="G152" s="131"/>
      <c r="H152" s="131"/>
      <c r="I152" s="131"/>
      <c r="J152" s="131"/>
    </row>
    <row r="153" spans="1:10" ht="14.1" customHeight="1">
      <c r="A153" s="131"/>
      <c r="B153" s="131"/>
      <c r="C153" s="131"/>
      <c r="D153" s="131"/>
      <c r="E153" s="131"/>
      <c r="F153" s="131"/>
      <c r="G153" s="131"/>
      <c r="H153" s="131"/>
      <c r="I153" s="131"/>
      <c r="J153" s="131"/>
    </row>
    <row r="154" spans="1:10" ht="14.1" customHeight="1">
      <c r="A154" s="131"/>
      <c r="B154" s="131"/>
      <c r="C154" s="131"/>
      <c r="D154" s="131"/>
      <c r="E154" s="131"/>
      <c r="F154" s="131"/>
      <c r="G154" s="131"/>
      <c r="H154" s="131"/>
      <c r="I154" s="131"/>
      <c r="J154" s="131"/>
    </row>
    <row r="155" spans="1:10" ht="14.1" customHeight="1">
      <c r="A155" s="131"/>
      <c r="B155" s="131"/>
      <c r="C155" s="131"/>
      <c r="D155" s="131"/>
      <c r="E155" s="131"/>
      <c r="F155" s="131"/>
      <c r="G155" s="131"/>
      <c r="H155" s="131"/>
      <c r="I155" s="131"/>
      <c r="J155" s="131"/>
    </row>
    <row r="156" spans="1:10" ht="14.1" customHeight="1">
      <c r="A156" s="131"/>
      <c r="B156" s="131"/>
      <c r="C156" s="131"/>
      <c r="D156" s="131"/>
      <c r="E156" s="131"/>
      <c r="F156" s="131"/>
      <c r="G156" s="131"/>
      <c r="H156" s="131"/>
      <c r="I156" s="131"/>
      <c r="J156" s="131"/>
    </row>
    <row r="157" spans="1:10" ht="14.1" customHeight="1">
      <c r="A157" s="131"/>
      <c r="B157" s="131"/>
      <c r="C157" s="131"/>
      <c r="D157" s="131"/>
      <c r="E157" s="131"/>
      <c r="F157" s="131"/>
      <c r="G157" s="131"/>
      <c r="H157" s="131"/>
      <c r="I157" s="131"/>
      <c r="J157" s="131"/>
    </row>
    <row r="158" spans="1:10" ht="14.1" customHeight="1">
      <c r="A158" s="131"/>
      <c r="B158" s="131"/>
      <c r="C158" s="131"/>
      <c r="D158" s="131"/>
      <c r="E158" s="131"/>
      <c r="F158" s="131"/>
      <c r="G158" s="131"/>
      <c r="H158" s="131"/>
      <c r="I158" s="131"/>
      <c r="J158" s="131"/>
    </row>
    <row r="159" spans="1:10" ht="14.1" customHeight="1">
      <c r="A159" s="131"/>
      <c r="B159" s="131"/>
      <c r="C159" s="131"/>
      <c r="D159" s="131"/>
      <c r="E159" s="131"/>
      <c r="F159" s="131"/>
      <c r="G159" s="131"/>
      <c r="H159" s="131"/>
      <c r="I159" s="131"/>
      <c r="J159" s="131"/>
    </row>
    <row r="160" spans="1:10" ht="14.1" customHeight="1">
      <c r="A160" s="131"/>
      <c r="B160" s="131"/>
      <c r="C160" s="131"/>
      <c r="D160" s="131"/>
      <c r="E160" s="131"/>
      <c r="F160" s="131"/>
      <c r="G160" s="131"/>
      <c r="H160" s="131"/>
      <c r="I160" s="131"/>
      <c r="J160" s="131"/>
    </row>
    <row r="161" spans="1:10" ht="14.1" customHeight="1">
      <c r="A161" s="131"/>
      <c r="B161" s="131"/>
      <c r="C161" s="131"/>
      <c r="D161" s="131"/>
      <c r="E161" s="131"/>
      <c r="F161" s="131"/>
      <c r="G161" s="131"/>
      <c r="H161" s="131"/>
      <c r="I161" s="131"/>
      <c r="J161" s="131"/>
    </row>
    <row r="162" spans="1:10" ht="14.1" customHeight="1">
      <c r="A162" s="131"/>
      <c r="B162" s="131"/>
      <c r="C162" s="131"/>
      <c r="D162" s="131"/>
      <c r="E162" s="131"/>
      <c r="F162" s="131"/>
      <c r="G162" s="131"/>
      <c r="H162" s="131"/>
      <c r="I162" s="131"/>
      <c r="J162" s="131"/>
    </row>
    <row r="163" spans="1:10" ht="14.1" customHeight="1">
      <c r="A163" s="131"/>
      <c r="B163" s="131"/>
      <c r="C163" s="131"/>
      <c r="D163" s="131"/>
      <c r="E163" s="131"/>
      <c r="F163" s="131"/>
      <c r="G163" s="131"/>
      <c r="H163" s="131"/>
      <c r="I163" s="131"/>
      <c r="J163" s="131"/>
    </row>
    <row r="164" spans="1:10" ht="14.1" customHeight="1">
      <c r="A164" s="131"/>
      <c r="B164" s="131"/>
      <c r="C164" s="131"/>
      <c r="D164" s="131"/>
      <c r="E164" s="131"/>
      <c r="F164" s="131"/>
      <c r="G164" s="131"/>
      <c r="H164" s="131"/>
      <c r="I164" s="131"/>
      <c r="J164" s="131"/>
    </row>
    <row r="165" spans="1:10" ht="14.1" customHeight="1">
      <c r="A165" s="131"/>
      <c r="B165" s="131"/>
      <c r="C165" s="131"/>
      <c r="D165" s="131"/>
      <c r="E165" s="131"/>
      <c r="F165" s="131"/>
      <c r="G165" s="131"/>
      <c r="H165" s="131"/>
      <c r="I165" s="131"/>
      <c r="J165" s="131"/>
    </row>
    <row r="166" spans="1:10" ht="14.1" customHeight="1">
      <c r="A166" s="131"/>
      <c r="B166" s="131"/>
      <c r="C166" s="131"/>
      <c r="D166" s="131"/>
      <c r="E166" s="131"/>
      <c r="F166" s="131"/>
      <c r="G166" s="131"/>
      <c r="H166" s="131"/>
      <c r="I166" s="131"/>
      <c r="J166" s="131"/>
    </row>
    <row r="167" spans="1:10" ht="14.1" customHeight="1">
      <c r="A167" s="131"/>
      <c r="B167" s="131"/>
      <c r="C167" s="131"/>
      <c r="D167" s="131"/>
      <c r="E167" s="131"/>
      <c r="F167" s="131"/>
      <c r="G167" s="131"/>
      <c r="H167" s="131"/>
      <c r="I167" s="131"/>
      <c r="J167" s="131"/>
    </row>
    <row r="168" spans="1:10" ht="14.1" customHeight="1">
      <c r="A168" s="131"/>
      <c r="B168" s="131"/>
      <c r="C168" s="131"/>
      <c r="D168" s="131"/>
      <c r="E168" s="131"/>
      <c r="F168" s="131"/>
      <c r="G168" s="131"/>
      <c r="H168" s="131"/>
      <c r="I168" s="131"/>
      <c r="J168" s="131"/>
    </row>
    <row r="169" spans="1:10" ht="14.1" customHeight="1">
      <c r="A169" s="131"/>
      <c r="B169" s="131"/>
      <c r="C169" s="131"/>
      <c r="D169" s="131"/>
      <c r="E169" s="131"/>
      <c r="F169" s="131"/>
      <c r="G169" s="131"/>
      <c r="H169" s="131"/>
      <c r="I169" s="131"/>
      <c r="J169" s="131"/>
    </row>
    <row r="170" spans="1:10" ht="14.1" customHeight="1">
      <c r="A170" s="131"/>
      <c r="B170" s="131"/>
      <c r="C170" s="131"/>
      <c r="D170" s="131"/>
      <c r="E170" s="131"/>
      <c r="F170" s="131"/>
      <c r="G170" s="131"/>
      <c r="H170" s="131"/>
      <c r="I170" s="131"/>
      <c r="J170" s="131"/>
    </row>
    <row r="171" spans="1:10" ht="14.1" customHeight="1">
      <c r="A171" s="131"/>
      <c r="B171" s="131"/>
      <c r="C171" s="131"/>
      <c r="D171" s="131"/>
      <c r="E171" s="131"/>
      <c r="F171" s="131"/>
      <c r="G171" s="131"/>
      <c r="H171" s="131"/>
      <c r="I171" s="131"/>
      <c r="J171" s="131"/>
    </row>
    <row r="172" spans="1:10" ht="14.1" customHeight="1">
      <c r="A172" s="131"/>
      <c r="B172" s="131"/>
      <c r="C172" s="131"/>
      <c r="D172" s="131"/>
      <c r="E172" s="131"/>
      <c r="F172" s="131"/>
      <c r="G172" s="131"/>
      <c r="H172" s="131"/>
      <c r="I172" s="131"/>
      <c r="J172" s="131"/>
    </row>
    <row r="173" spans="1:10" ht="14.1" customHeight="1">
      <c r="A173" s="131"/>
      <c r="B173" s="131"/>
      <c r="C173" s="131"/>
      <c r="D173" s="131"/>
      <c r="E173" s="131"/>
      <c r="F173" s="131"/>
      <c r="G173" s="131"/>
      <c r="H173" s="131"/>
      <c r="I173" s="131"/>
      <c r="J173" s="131"/>
    </row>
    <row r="174" spans="1:10" ht="14.1" customHeight="1">
      <c r="A174" s="131"/>
      <c r="B174" s="131"/>
      <c r="C174" s="131"/>
      <c r="D174" s="131"/>
      <c r="E174" s="131"/>
      <c r="F174" s="131"/>
      <c r="G174" s="131"/>
      <c r="H174" s="131"/>
      <c r="I174" s="131"/>
      <c r="J174" s="131"/>
    </row>
    <row r="175" spans="1:10" ht="14.1" customHeight="1">
      <c r="A175" s="131"/>
      <c r="B175" s="131"/>
      <c r="C175" s="131"/>
      <c r="D175" s="131"/>
      <c r="E175" s="131"/>
      <c r="F175" s="131"/>
      <c r="G175" s="131"/>
      <c r="H175" s="131"/>
      <c r="I175" s="131"/>
      <c r="J175" s="131"/>
    </row>
    <row r="176" spans="1:10" ht="14.1" customHeight="1">
      <c r="A176" s="131"/>
      <c r="B176" s="131"/>
      <c r="C176" s="131"/>
      <c r="D176" s="131"/>
      <c r="E176" s="131"/>
      <c r="F176" s="131"/>
      <c r="G176" s="131"/>
      <c r="H176" s="131"/>
      <c r="I176" s="131"/>
      <c r="J176" s="131"/>
    </row>
    <row r="177" spans="1:10" ht="14.1" customHeight="1">
      <c r="A177" s="131"/>
      <c r="B177" s="131"/>
      <c r="C177" s="131"/>
      <c r="D177" s="131"/>
      <c r="E177" s="131"/>
      <c r="F177" s="131"/>
      <c r="G177" s="131"/>
      <c r="H177" s="131"/>
      <c r="I177" s="131"/>
      <c r="J177" s="131"/>
    </row>
    <row r="178" spans="1:10" ht="14.1" customHeight="1">
      <c r="A178" s="131"/>
      <c r="B178" s="131"/>
      <c r="C178" s="131"/>
      <c r="D178" s="131"/>
      <c r="E178" s="131"/>
      <c r="F178" s="131"/>
      <c r="G178" s="131"/>
      <c r="H178" s="131"/>
      <c r="I178" s="131"/>
      <c r="J178" s="131"/>
    </row>
    <row r="179" spans="1:10" ht="14.1" customHeight="1">
      <c r="A179" s="131"/>
      <c r="B179" s="131"/>
      <c r="C179" s="131"/>
      <c r="D179" s="131"/>
      <c r="E179" s="131"/>
      <c r="F179" s="131"/>
      <c r="G179" s="131"/>
      <c r="H179" s="131"/>
      <c r="I179" s="131"/>
      <c r="J179" s="131"/>
    </row>
    <row r="180" spans="1:10" ht="14.1" customHeight="1">
      <c r="A180" s="131"/>
      <c r="B180" s="131"/>
      <c r="C180" s="131"/>
      <c r="D180" s="131"/>
      <c r="E180" s="131"/>
      <c r="F180" s="131"/>
      <c r="G180" s="131"/>
      <c r="H180" s="131"/>
      <c r="I180" s="131"/>
      <c r="J180" s="131"/>
    </row>
    <row r="181" spans="1:10" ht="14.1" customHeight="1">
      <c r="A181" s="131"/>
      <c r="B181" s="131"/>
      <c r="C181" s="131"/>
      <c r="D181" s="131"/>
      <c r="E181" s="131"/>
      <c r="F181" s="131"/>
      <c r="G181" s="131"/>
      <c r="H181" s="131"/>
      <c r="I181" s="131"/>
      <c r="J181" s="131"/>
    </row>
    <row r="182" spans="1:10" ht="14.1" customHeight="1">
      <c r="A182" s="131"/>
      <c r="B182" s="131"/>
      <c r="C182" s="131"/>
      <c r="D182" s="131"/>
      <c r="E182" s="131"/>
      <c r="F182" s="131"/>
      <c r="G182" s="131"/>
      <c r="H182" s="131"/>
      <c r="I182" s="131"/>
      <c r="J182" s="131"/>
    </row>
    <row r="183" spans="1:10" ht="14.1" customHeight="1">
      <c r="A183" s="131"/>
      <c r="B183" s="131"/>
      <c r="C183" s="131"/>
      <c r="D183" s="131"/>
      <c r="E183" s="131"/>
      <c r="F183" s="131"/>
      <c r="G183" s="131"/>
      <c r="H183" s="131"/>
      <c r="I183" s="131"/>
      <c r="J183" s="131"/>
    </row>
    <row r="184" spans="1:10" ht="14.1" customHeight="1">
      <c r="A184" s="131"/>
      <c r="B184" s="131"/>
      <c r="C184" s="131"/>
      <c r="D184" s="131"/>
      <c r="E184" s="131"/>
      <c r="F184" s="131"/>
      <c r="G184" s="131"/>
      <c r="H184" s="131"/>
      <c r="I184" s="131"/>
      <c r="J184" s="131"/>
    </row>
    <row r="185" spans="1:10" ht="14.1" customHeight="1">
      <c r="A185" s="131"/>
      <c r="B185" s="131"/>
      <c r="C185" s="131"/>
      <c r="D185" s="131"/>
      <c r="E185" s="131"/>
      <c r="F185" s="131"/>
      <c r="G185" s="131"/>
      <c r="H185" s="131"/>
      <c r="I185" s="131"/>
      <c r="J185" s="131"/>
    </row>
    <row r="186" spans="1:10" ht="14.1" customHeight="1">
      <c r="A186" s="131"/>
      <c r="B186" s="131"/>
      <c r="C186" s="131"/>
      <c r="D186" s="131"/>
      <c r="E186" s="131"/>
      <c r="F186" s="131"/>
      <c r="G186" s="131"/>
      <c r="H186" s="131"/>
      <c r="I186" s="131"/>
      <c r="J186" s="131"/>
    </row>
    <row r="187" spans="1:10" ht="14.1" customHeight="1">
      <c r="A187" s="131"/>
      <c r="B187" s="131"/>
      <c r="C187" s="131"/>
      <c r="D187" s="131"/>
      <c r="E187" s="131"/>
      <c r="F187" s="131"/>
      <c r="G187" s="131"/>
      <c r="H187" s="131"/>
      <c r="I187" s="131"/>
      <c r="J187" s="131"/>
    </row>
    <row r="188" spans="1:10" ht="14.1" customHeight="1">
      <c r="A188" s="131"/>
      <c r="B188" s="131"/>
      <c r="C188" s="131"/>
      <c r="D188" s="131"/>
      <c r="E188" s="131"/>
      <c r="F188" s="131"/>
      <c r="G188" s="131"/>
      <c r="H188" s="131"/>
      <c r="I188" s="131"/>
      <c r="J188" s="131"/>
    </row>
    <row r="189" spans="1:10" ht="14.1" customHeight="1">
      <c r="A189" s="131"/>
      <c r="B189" s="131"/>
      <c r="C189" s="131"/>
      <c r="D189" s="131"/>
      <c r="E189" s="131"/>
      <c r="F189" s="131"/>
      <c r="G189" s="131"/>
      <c r="H189" s="131"/>
      <c r="I189" s="131"/>
      <c r="J189" s="131"/>
    </row>
    <row r="190" spans="1:10" ht="14.1" customHeight="1">
      <c r="A190" s="131"/>
      <c r="B190" s="131"/>
      <c r="C190" s="131"/>
      <c r="D190" s="131"/>
      <c r="E190" s="131"/>
      <c r="F190" s="131"/>
      <c r="G190" s="131"/>
      <c r="H190" s="131"/>
      <c r="I190" s="131"/>
      <c r="J190" s="131"/>
    </row>
    <row r="191" spans="1:10" ht="14.1" customHeight="1">
      <c r="A191" s="131"/>
      <c r="B191" s="131"/>
      <c r="C191" s="131"/>
      <c r="D191" s="131"/>
      <c r="E191" s="131"/>
      <c r="F191" s="131"/>
      <c r="G191" s="131"/>
      <c r="H191" s="131"/>
      <c r="I191" s="131"/>
      <c r="J191" s="131"/>
    </row>
    <row r="192" spans="1:10" ht="14.1" customHeight="1">
      <c r="A192" s="131"/>
      <c r="B192" s="131"/>
      <c r="C192" s="131"/>
      <c r="D192" s="131"/>
      <c r="E192" s="131"/>
      <c r="F192" s="131"/>
      <c r="G192" s="131"/>
      <c r="H192" s="131"/>
      <c r="I192" s="131"/>
      <c r="J192" s="131"/>
    </row>
    <row r="193" spans="1:10" ht="14.1" customHeight="1">
      <c r="A193" s="131"/>
      <c r="B193" s="131"/>
      <c r="C193" s="131"/>
      <c r="D193" s="131"/>
      <c r="E193" s="131"/>
      <c r="F193" s="131"/>
      <c r="G193" s="131"/>
      <c r="H193" s="131"/>
      <c r="I193" s="131"/>
      <c r="J193" s="131"/>
    </row>
    <row r="194" spans="1:10" ht="14.1" customHeight="1">
      <c r="A194" s="131"/>
      <c r="B194" s="131"/>
      <c r="C194" s="131"/>
      <c r="D194" s="131"/>
      <c r="E194" s="131"/>
      <c r="F194" s="131"/>
      <c r="G194" s="131"/>
      <c r="H194" s="131"/>
      <c r="I194" s="131"/>
      <c r="J194" s="131"/>
    </row>
    <row r="195" spans="1:10" ht="14.1" customHeight="1">
      <c r="A195" s="131"/>
      <c r="B195" s="131"/>
      <c r="C195" s="131"/>
      <c r="D195" s="131"/>
      <c r="E195" s="131"/>
      <c r="F195" s="131"/>
      <c r="G195" s="131"/>
      <c r="H195" s="131"/>
      <c r="I195" s="131"/>
      <c r="J195" s="131"/>
    </row>
    <row r="196" spans="1:10" ht="14.1" customHeight="1">
      <c r="A196" s="132"/>
      <c r="B196" s="131"/>
      <c r="C196" s="131"/>
      <c r="D196" s="131"/>
      <c r="E196" s="131"/>
      <c r="F196" s="131"/>
      <c r="G196" s="131"/>
      <c r="H196" s="131"/>
      <c r="I196" s="131"/>
      <c r="J196" s="131"/>
    </row>
    <row r="197" spans="1:10" ht="14.1" customHeight="1">
      <c r="A197" s="133"/>
      <c r="B197" s="131"/>
      <c r="C197" s="131"/>
      <c r="D197" s="131"/>
      <c r="E197" s="131"/>
      <c r="F197" s="131"/>
      <c r="G197" s="131"/>
      <c r="H197" s="131"/>
      <c r="I197" s="131"/>
      <c r="J197" s="131"/>
    </row>
    <row r="198" spans="1:10" ht="14.1" hidden="1" customHeight="1">
      <c r="A198" s="135" t="s">
        <v>41</v>
      </c>
      <c r="B198" s="131"/>
      <c r="C198" s="131"/>
      <c r="D198" s="131"/>
      <c r="E198" s="131"/>
      <c r="F198" s="131"/>
      <c r="G198" s="131"/>
      <c r="H198" s="131"/>
      <c r="I198" s="131"/>
      <c r="J198" s="131"/>
    </row>
    <row r="199" spans="1:10" ht="14.1" hidden="1" customHeight="1">
      <c r="A199" s="136" t="s">
        <v>67</v>
      </c>
      <c r="B199" s="131"/>
      <c r="C199" s="131"/>
      <c r="D199" s="131"/>
      <c r="E199" s="131"/>
      <c r="F199" s="131"/>
      <c r="G199" s="131"/>
      <c r="H199" s="131"/>
      <c r="I199" s="131"/>
      <c r="J199" s="131"/>
    </row>
    <row r="200" spans="1:10" ht="14.1" hidden="1" customHeight="1">
      <c r="A200" s="136" t="s">
        <v>42</v>
      </c>
      <c r="B200" s="131"/>
      <c r="C200" s="131"/>
      <c r="D200" s="131"/>
      <c r="E200" s="131"/>
      <c r="F200" s="131"/>
      <c r="G200" s="131"/>
      <c r="H200" s="131"/>
      <c r="I200" s="131"/>
      <c r="J200" s="131"/>
    </row>
    <row r="201" spans="1:10" ht="14.1" hidden="1" customHeight="1">
      <c r="A201" s="136" t="s">
        <v>43</v>
      </c>
      <c r="B201" s="131"/>
      <c r="C201" s="131"/>
      <c r="D201" s="131"/>
      <c r="E201" s="131"/>
      <c r="F201" s="131"/>
      <c r="G201" s="131"/>
      <c r="H201" s="131"/>
      <c r="I201" s="131"/>
      <c r="J201" s="131"/>
    </row>
    <row r="202" spans="1:10" ht="14.1" hidden="1" customHeight="1">
      <c r="A202" s="136" t="s">
        <v>44</v>
      </c>
      <c r="B202" s="131"/>
      <c r="C202" s="131"/>
      <c r="D202" s="131"/>
      <c r="E202" s="131"/>
      <c r="F202" s="131"/>
      <c r="G202" s="131"/>
      <c r="H202" s="131"/>
      <c r="I202" s="131"/>
      <c r="J202" s="131"/>
    </row>
    <row r="203" spans="1:10" ht="14.1" hidden="1" customHeight="1">
      <c r="A203" s="136" t="s">
        <v>45</v>
      </c>
      <c r="B203" s="131"/>
      <c r="C203" s="131"/>
      <c r="D203" s="131"/>
      <c r="E203" s="131"/>
      <c r="F203" s="131"/>
      <c r="G203" s="131"/>
      <c r="H203" s="131"/>
      <c r="I203" s="131"/>
      <c r="J203" s="131"/>
    </row>
    <row r="204" spans="1:10" ht="14.1" hidden="1" customHeight="1">
      <c r="A204" s="136" t="s">
        <v>46</v>
      </c>
      <c r="B204" s="131"/>
      <c r="C204" s="131"/>
      <c r="D204" s="131"/>
      <c r="E204" s="131"/>
      <c r="F204" s="131"/>
      <c r="G204" s="131"/>
      <c r="H204" s="131"/>
      <c r="I204" s="131"/>
      <c r="J204" s="131"/>
    </row>
    <row r="205" spans="1:10" ht="14.1" hidden="1" customHeight="1">
      <c r="A205" s="136" t="s">
        <v>47</v>
      </c>
      <c r="B205" s="131"/>
      <c r="C205" s="131"/>
      <c r="D205" s="131"/>
      <c r="E205" s="131"/>
      <c r="F205" s="131"/>
      <c r="G205" s="131"/>
      <c r="H205" s="131"/>
      <c r="I205" s="131"/>
      <c r="J205" s="131"/>
    </row>
    <row r="206" spans="1:10" ht="14.1" hidden="1" customHeight="1">
      <c r="A206" s="136" t="s">
        <v>48</v>
      </c>
      <c r="B206" s="131"/>
      <c r="C206" s="131"/>
      <c r="D206" s="131"/>
      <c r="E206" s="131"/>
      <c r="F206" s="131"/>
      <c r="G206" s="131"/>
      <c r="H206" s="131"/>
      <c r="I206" s="131"/>
      <c r="J206" s="131"/>
    </row>
    <row r="207" spans="1:10" ht="14.1" hidden="1" customHeight="1">
      <c r="A207" s="136" t="s">
        <v>49</v>
      </c>
      <c r="B207" s="131"/>
      <c r="C207" s="131"/>
      <c r="D207" s="131"/>
      <c r="E207" s="131"/>
      <c r="F207" s="131"/>
      <c r="G207" s="131"/>
      <c r="H207" s="131"/>
      <c r="I207" s="131"/>
      <c r="J207" s="131"/>
    </row>
    <row r="208" spans="1:10" ht="14.1" hidden="1" customHeight="1">
      <c r="A208" s="136" t="s">
        <v>50</v>
      </c>
      <c r="B208" s="131"/>
      <c r="C208" s="131"/>
      <c r="D208" s="131"/>
      <c r="E208" s="131"/>
      <c r="F208" s="131"/>
      <c r="G208" s="131"/>
      <c r="H208" s="131"/>
      <c r="I208" s="131"/>
      <c r="J208" s="131"/>
    </row>
    <row r="209" spans="1:10" ht="14.1" hidden="1" customHeight="1">
      <c r="A209" s="136" t="s">
        <v>51</v>
      </c>
      <c r="B209" s="131"/>
      <c r="C209" s="131"/>
      <c r="D209" s="131"/>
      <c r="E209" s="131"/>
      <c r="F209" s="131"/>
      <c r="G209" s="131"/>
      <c r="H209" s="131"/>
      <c r="I209" s="131"/>
      <c r="J209" s="131"/>
    </row>
    <row r="210" spans="1:10" ht="14.1" hidden="1" customHeight="1">
      <c r="A210" s="136" t="s">
        <v>52</v>
      </c>
      <c r="B210" s="131"/>
      <c r="C210" s="131"/>
      <c r="D210" s="131"/>
      <c r="E210" s="131"/>
      <c r="F210" s="131"/>
      <c r="G210" s="131"/>
      <c r="H210" s="131"/>
      <c r="I210" s="131"/>
      <c r="J210" s="131"/>
    </row>
    <row r="211" spans="1:10" ht="14.1" hidden="1" customHeight="1">
      <c r="A211" s="136" t="s">
        <v>68</v>
      </c>
      <c r="B211" s="131"/>
      <c r="C211" s="131"/>
      <c r="D211" s="131"/>
      <c r="E211" s="131"/>
      <c r="F211" s="131"/>
      <c r="G211" s="131"/>
      <c r="H211" s="131"/>
      <c r="I211" s="131"/>
      <c r="J211" s="131"/>
    </row>
    <row r="212" spans="1:10" ht="14.1" hidden="1" customHeight="1">
      <c r="A212" s="136" t="s">
        <v>53</v>
      </c>
      <c r="B212" s="131"/>
      <c r="C212" s="131"/>
      <c r="D212" s="131"/>
      <c r="E212" s="131"/>
      <c r="F212" s="131"/>
      <c r="G212" s="131"/>
      <c r="H212" s="131"/>
      <c r="I212" s="131"/>
      <c r="J212" s="131"/>
    </row>
    <row r="213" spans="1:10" ht="14.1" hidden="1" customHeight="1">
      <c r="A213" s="136" t="s">
        <v>54</v>
      </c>
      <c r="B213" s="131"/>
      <c r="C213" s="131"/>
      <c r="D213" s="131"/>
      <c r="E213" s="131"/>
      <c r="F213" s="131"/>
      <c r="G213" s="131"/>
      <c r="H213" s="131"/>
      <c r="I213" s="131"/>
      <c r="J213" s="131"/>
    </row>
    <row r="214" spans="1:10" ht="14.1" hidden="1" customHeight="1">
      <c r="A214" s="136" t="s">
        <v>55</v>
      </c>
      <c r="B214" s="131"/>
      <c r="C214" s="131"/>
      <c r="D214" s="131"/>
      <c r="E214" s="131"/>
      <c r="F214" s="131"/>
      <c r="G214" s="131"/>
      <c r="H214" s="131"/>
      <c r="I214" s="131"/>
      <c r="J214" s="131"/>
    </row>
    <row r="215" spans="1:10" ht="14.1" hidden="1" customHeight="1">
      <c r="A215" s="136" t="s">
        <v>56</v>
      </c>
      <c r="B215" s="131"/>
      <c r="C215" s="131"/>
      <c r="D215" s="131"/>
      <c r="E215" s="131"/>
      <c r="F215" s="131"/>
      <c r="G215" s="131"/>
      <c r="H215" s="131"/>
      <c r="I215" s="131"/>
      <c r="J215" s="131"/>
    </row>
    <row r="216" spans="1:10" ht="14.1" hidden="1" customHeight="1">
      <c r="A216" s="136" t="s">
        <v>57</v>
      </c>
      <c r="B216" s="131"/>
      <c r="C216" s="131"/>
      <c r="D216" s="131"/>
      <c r="E216" s="131"/>
      <c r="F216" s="131"/>
      <c r="G216" s="131"/>
      <c r="H216" s="131"/>
      <c r="I216" s="131"/>
      <c r="J216" s="131"/>
    </row>
    <row r="217" spans="1:10" ht="14.1" hidden="1" customHeight="1">
      <c r="A217" s="136" t="s">
        <v>58</v>
      </c>
      <c r="B217" s="131"/>
      <c r="C217" s="131"/>
      <c r="D217" s="131"/>
      <c r="E217" s="131"/>
      <c r="F217" s="131"/>
      <c r="G217" s="131"/>
      <c r="H217" s="131"/>
      <c r="I217" s="131"/>
      <c r="J217" s="131"/>
    </row>
    <row r="218" spans="1:10" ht="14.1" hidden="1" customHeight="1">
      <c r="A218" s="136" t="s">
        <v>59</v>
      </c>
      <c r="B218" s="131"/>
      <c r="C218" s="131"/>
      <c r="D218" s="131"/>
      <c r="E218" s="131"/>
      <c r="F218" s="131"/>
      <c r="G218" s="131"/>
      <c r="H218" s="131"/>
      <c r="I218" s="131"/>
      <c r="J218" s="131"/>
    </row>
    <row r="219" spans="1:10" ht="14.1" hidden="1" customHeight="1">
      <c r="A219" s="136" t="s">
        <v>60</v>
      </c>
      <c r="B219" s="131"/>
      <c r="C219" s="131"/>
      <c r="D219" s="131"/>
      <c r="E219" s="131"/>
      <c r="F219" s="131"/>
      <c r="G219" s="131"/>
      <c r="H219" s="131"/>
      <c r="I219" s="131"/>
      <c r="J219" s="131"/>
    </row>
    <row r="220" spans="1:10" ht="14.1" hidden="1" customHeight="1">
      <c r="A220" s="137" t="s">
        <v>61</v>
      </c>
      <c r="B220" s="131"/>
      <c r="C220" s="131"/>
      <c r="D220" s="131"/>
      <c r="E220" s="131"/>
      <c r="F220" s="131"/>
      <c r="G220" s="131"/>
      <c r="H220" s="131"/>
      <c r="I220" s="131"/>
      <c r="J220" s="131"/>
    </row>
    <row r="221" spans="1:10" ht="14.1" hidden="1" customHeight="1">
      <c r="A221" s="137" t="s">
        <v>62</v>
      </c>
      <c r="B221" s="131"/>
      <c r="C221" s="131"/>
      <c r="D221" s="131"/>
      <c r="E221" s="131"/>
      <c r="F221" s="131"/>
      <c r="G221" s="131"/>
      <c r="H221" s="131"/>
      <c r="I221" s="131"/>
      <c r="J221" s="131"/>
    </row>
    <row r="222" spans="1:10" ht="14.1" hidden="1" customHeight="1">
      <c r="A222" s="137" t="s">
        <v>63</v>
      </c>
      <c r="B222" s="131"/>
      <c r="C222" s="131"/>
      <c r="D222" s="131"/>
      <c r="E222" s="131"/>
      <c r="F222" s="131"/>
      <c r="G222" s="131"/>
      <c r="H222" s="131"/>
      <c r="I222" s="131"/>
      <c r="J222" s="131"/>
    </row>
    <row r="223" spans="1:10" ht="14.1" hidden="1" customHeight="1">
      <c r="A223" s="137" t="s">
        <v>64</v>
      </c>
      <c r="B223" s="131"/>
      <c r="C223" s="131"/>
      <c r="D223" s="131"/>
      <c r="E223" s="131"/>
      <c r="F223" s="131"/>
      <c r="G223" s="131"/>
      <c r="H223" s="131"/>
      <c r="I223" s="131"/>
      <c r="J223" s="131"/>
    </row>
    <row r="224" spans="1:10" ht="14.1" hidden="1" customHeight="1">
      <c r="A224" s="137" t="s">
        <v>69</v>
      </c>
      <c r="B224" s="131"/>
      <c r="C224" s="131"/>
      <c r="D224" s="131"/>
      <c r="E224" s="131"/>
      <c r="F224" s="131"/>
      <c r="G224" s="131"/>
      <c r="H224" s="131"/>
      <c r="I224" s="131"/>
      <c r="J224" s="131"/>
    </row>
    <row r="225" spans="1:10" ht="14.1" hidden="1" customHeight="1">
      <c r="A225" s="137" t="s">
        <v>65</v>
      </c>
      <c r="B225" s="131"/>
      <c r="C225" s="131"/>
      <c r="D225" s="131"/>
      <c r="E225" s="131"/>
      <c r="F225" s="131"/>
      <c r="G225" s="131"/>
      <c r="H225" s="131"/>
      <c r="I225" s="131"/>
      <c r="J225" s="131"/>
    </row>
    <row r="226" spans="1:10" ht="14.1" hidden="1" customHeight="1">
      <c r="A226" s="137" t="s">
        <v>66</v>
      </c>
      <c r="B226" s="131"/>
      <c r="C226" s="131"/>
      <c r="D226" s="131"/>
      <c r="E226" s="131"/>
      <c r="F226" s="131"/>
      <c r="G226" s="131"/>
      <c r="H226" s="131"/>
      <c r="I226" s="131"/>
      <c r="J226" s="131"/>
    </row>
    <row r="227" spans="1:10"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227"/>
  <sheetViews>
    <sheetView showGridLines="0" showOutlineSymbols="0" zoomScale="60" zoomScaleNormal="60" workbookViewId="0">
      <selection activeCell="C5" sqref="C5:G5"/>
    </sheetView>
  </sheetViews>
  <sheetFormatPr defaultColWidth="9.6640625" defaultRowHeight="14.1" customHeight="1"/>
  <cols>
    <col min="1" max="1" width="4.6640625" style="1064" customWidth="1"/>
    <col min="2" max="2" width="61.88671875" style="1064" customWidth="1"/>
    <col min="3" max="3" width="18.44140625" style="1064" customWidth="1"/>
    <col min="4" max="4" width="18.33203125" style="1064" customWidth="1"/>
    <col min="5" max="5" width="20.77734375" style="1064" customWidth="1"/>
    <col min="6" max="6" width="20.6640625" style="1064" customWidth="1"/>
    <col min="7" max="7" width="17.6640625" style="1064" customWidth="1"/>
    <col min="8" max="8" width="1.6640625" style="1064" customWidth="1"/>
    <col min="9" max="16384" width="9.6640625" style="1064"/>
  </cols>
  <sheetData>
    <row r="1" spans="1:10" ht="19.899999999999999" customHeight="1">
      <c r="A1" s="1013"/>
      <c r="B1" s="1013"/>
      <c r="C1" s="1014"/>
      <c r="D1" s="1014"/>
      <c r="E1" s="1014"/>
      <c r="F1" s="1014"/>
      <c r="G1" s="1014"/>
      <c r="H1" s="1015"/>
    </row>
    <row r="2" spans="1:10" ht="19.899999999999999" customHeight="1">
      <c r="A2" s="1013" t="s">
        <v>0</v>
      </c>
      <c r="B2" s="1013"/>
      <c r="C2" s="1013"/>
      <c r="D2" s="1013"/>
      <c r="E2" s="1013"/>
      <c r="F2" s="1013"/>
      <c r="G2" s="1013"/>
      <c r="H2" s="1015"/>
    </row>
    <row r="3" spans="1:10" ht="19.899999999999999" customHeight="1">
      <c r="A3" s="1060" t="s">
        <v>114</v>
      </c>
      <c r="B3" s="1013"/>
      <c r="C3" s="1013"/>
      <c r="D3" s="1013"/>
      <c r="E3" s="1013"/>
      <c r="F3" s="1013"/>
      <c r="G3" s="1013"/>
      <c r="H3" s="1015"/>
    </row>
    <row r="4" spans="1:10" ht="19.899999999999999" customHeight="1">
      <c r="A4" s="1013"/>
      <c r="B4" s="1013"/>
      <c r="C4" s="1048"/>
      <c r="D4" s="1048"/>
      <c r="E4" s="1048"/>
      <c r="F4" s="1013"/>
      <c r="G4" s="1013"/>
      <c r="H4" s="1015"/>
    </row>
    <row r="5" spans="1:10" ht="21.6" customHeight="1" thickBot="1">
      <c r="A5" s="1013"/>
      <c r="B5" s="1058" t="s">
        <v>115</v>
      </c>
      <c r="C5" s="1180" t="s">
        <v>57</v>
      </c>
      <c r="D5" s="1180"/>
      <c r="E5" s="1180"/>
      <c r="F5" s="1180"/>
      <c r="G5" s="1180"/>
      <c r="H5" s="1015"/>
    </row>
    <row r="6" spans="1:10" ht="19.899999999999999" customHeight="1">
      <c r="A6" s="1013"/>
      <c r="B6" s="1013"/>
      <c r="C6" s="1048"/>
      <c r="D6" s="1048"/>
      <c r="E6" s="1048"/>
      <c r="F6" s="1013"/>
      <c r="G6" s="1013"/>
      <c r="H6" s="1015"/>
    </row>
    <row r="7" spans="1:10" ht="19.899999999999999"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2.9" customHeight="1">
      <c r="A9" s="1050" t="s">
        <v>1</v>
      </c>
      <c r="B9" s="1051" t="s">
        <v>8</v>
      </c>
      <c r="C9" s="1052"/>
      <c r="D9" s="1053"/>
      <c r="E9" s="1053"/>
      <c r="F9" s="1053"/>
      <c r="G9" s="1053"/>
      <c r="H9" s="1016"/>
    </row>
    <row r="10" spans="1:10" ht="22.9" customHeight="1">
      <c r="A10" s="1020">
        <v>1</v>
      </c>
      <c r="B10" s="1041" t="s">
        <v>9</v>
      </c>
      <c r="C10" s="1062">
        <v>14619</v>
      </c>
      <c r="D10" s="1062">
        <v>0</v>
      </c>
      <c r="E10" s="1062">
        <v>0</v>
      </c>
      <c r="F10" s="1062">
        <v>0</v>
      </c>
      <c r="G10" s="1062">
        <f>SUM(C10:F10)</f>
        <v>14619</v>
      </c>
      <c r="H10" s="1016"/>
    </row>
    <row r="11" spans="1:10" ht="22.9" customHeight="1">
      <c r="A11" s="1020">
        <v>2</v>
      </c>
      <c r="B11" s="1041" t="s">
        <v>10</v>
      </c>
      <c r="C11" s="1065">
        <v>220335</v>
      </c>
      <c r="D11" s="1065">
        <v>0</v>
      </c>
      <c r="E11" s="1065">
        <v>0</v>
      </c>
      <c r="F11" s="1065">
        <v>0</v>
      </c>
      <c r="G11" s="1165">
        <f t="shared" ref="G11:G13" si="0">SUM(C11:F11)</f>
        <v>220335</v>
      </c>
      <c r="H11" s="1016"/>
    </row>
    <row r="12" spans="1:10" ht="22.9" customHeight="1">
      <c r="A12" s="1020">
        <v>3</v>
      </c>
      <c r="B12" s="1041" t="s">
        <v>11</v>
      </c>
      <c r="C12" s="1065">
        <v>90953</v>
      </c>
      <c r="D12" s="1065">
        <v>0</v>
      </c>
      <c r="E12" s="1065">
        <v>0</v>
      </c>
      <c r="F12" s="1065">
        <v>0</v>
      </c>
      <c r="G12" s="1165">
        <f t="shared" si="0"/>
        <v>90953</v>
      </c>
      <c r="H12" s="1016"/>
    </row>
    <row r="13" spans="1:10" ht="22.9" customHeight="1">
      <c r="A13" s="1021">
        <v>4</v>
      </c>
      <c r="B13" s="1041" t="s">
        <v>12</v>
      </c>
      <c r="C13" s="1065">
        <v>0</v>
      </c>
      <c r="D13" s="1065">
        <v>0</v>
      </c>
      <c r="E13" s="1065">
        <v>0</v>
      </c>
      <c r="F13" s="1065">
        <v>0</v>
      </c>
      <c r="G13" s="1165">
        <f t="shared" si="0"/>
        <v>0</v>
      </c>
      <c r="H13" s="1016"/>
    </row>
    <row r="14" spans="1:10" ht="22.9" customHeight="1">
      <c r="A14" s="1022"/>
      <c r="B14" s="1057" t="s">
        <v>13</v>
      </c>
      <c r="C14" s="1066">
        <f>SUM(C10:C13)</f>
        <v>325907</v>
      </c>
      <c r="D14" s="1066">
        <f>SUM(D10:D13)</f>
        <v>0</v>
      </c>
      <c r="E14" s="1066">
        <f>SUM(E10:E13)</f>
        <v>0</v>
      </c>
      <c r="F14" s="1066">
        <f>SUM(F10:F13)</f>
        <v>0</v>
      </c>
      <c r="G14" s="1166">
        <f>SUM(C14:F14)</f>
        <v>325907</v>
      </c>
      <c r="H14" s="1016"/>
      <c r="I14" s="1070"/>
      <c r="J14" s="1070"/>
    </row>
    <row r="15" spans="1:10" ht="43.15" customHeight="1">
      <c r="A15" s="1017" t="s">
        <v>2</v>
      </c>
      <c r="B15" s="1018" t="s">
        <v>14</v>
      </c>
      <c r="C15" s="1063"/>
      <c r="D15" s="1063"/>
      <c r="E15" s="1063"/>
      <c r="F15" s="1063"/>
      <c r="G15" s="1165"/>
      <c r="H15" s="1016"/>
    </row>
    <row r="16" spans="1:10" ht="24" customHeight="1">
      <c r="A16" s="1023">
        <v>1</v>
      </c>
      <c r="B16" s="1042" t="s">
        <v>15</v>
      </c>
      <c r="C16" s="1024">
        <v>0</v>
      </c>
      <c r="D16" s="1024">
        <v>0</v>
      </c>
      <c r="E16" s="1024">
        <v>0</v>
      </c>
      <c r="F16" s="1024">
        <v>0</v>
      </c>
      <c r="G16" s="1165">
        <f>SUM(C16:F16)</f>
        <v>0</v>
      </c>
      <c r="H16" s="1016"/>
    </row>
    <row r="17" spans="1:10" ht="43.15" customHeight="1">
      <c r="A17" s="1025"/>
      <c r="B17" s="1026" t="s">
        <v>16</v>
      </c>
      <c r="C17" s="1066">
        <f>SUM(C16)</f>
        <v>0</v>
      </c>
      <c r="D17" s="1066">
        <f>SUM(D16)</f>
        <v>0</v>
      </c>
      <c r="E17" s="1066">
        <f>SUM(E16)</f>
        <v>0</v>
      </c>
      <c r="F17" s="1066">
        <f>SUM(F16)</f>
        <v>0</v>
      </c>
      <c r="G17" s="1166">
        <f>SUM(C17:F17)</f>
        <v>0</v>
      </c>
      <c r="H17" s="1016"/>
      <c r="I17" s="1068"/>
      <c r="J17" s="1070"/>
    </row>
    <row r="18" spans="1:10" ht="43.15" customHeight="1">
      <c r="A18" s="1017" t="s">
        <v>3</v>
      </c>
      <c r="B18" s="1018" t="s">
        <v>38</v>
      </c>
      <c r="C18" s="1063">
        <v>164346</v>
      </c>
      <c r="D18" s="1063">
        <v>0</v>
      </c>
      <c r="E18" s="1063">
        <v>0</v>
      </c>
      <c r="F18" s="1063">
        <v>0</v>
      </c>
      <c r="G18" s="1165">
        <f>SUM(C18:F18)</f>
        <v>164346</v>
      </c>
      <c r="H18" s="1016"/>
    </row>
    <row r="19" spans="1:10" ht="24" customHeight="1">
      <c r="A19" s="1025"/>
      <c r="B19" s="1026" t="s">
        <v>17</v>
      </c>
      <c r="C19" s="1066">
        <f>SUM(C18)</f>
        <v>164346</v>
      </c>
      <c r="D19" s="1066">
        <f>SUM(D18)</f>
        <v>0</v>
      </c>
      <c r="E19" s="1066">
        <f>SUM(E18)</f>
        <v>0</v>
      </c>
      <c r="F19" s="1066">
        <f>SUM(F18)</f>
        <v>0</v>
      </c>
      <c r="G19" s="1166">
        <f>SUM(C19:F19)</f>
        <v>164346</v>
      </c>
      <c r="H19" s="1016"/>
      <c r="I19" s="1068"/>
      <c r="J19" s="1070"/>
    </row>
    <row r="20" spans="1:10" ht="24" customHeight="1">
      <c r="A20" s="1017" t="s">
        <v>4</v>
      </c>
      <c r="B20" s="1018" t="s">
        <v>18</v>
      </c>
      <c r="C20" s="1063"/>
      <c r="D20" s="1063"/>
      <c r="E20" s="1063"/>
      <c r="F20" s="1063"/>
      <c r="G20" s="1165"/>
      <c r="H20" s="1016"/>
    </row>
    <row r="21" spans="1:10" ht="24" customHeight="1">
      <c r="A21" s="1020">
        <v>1</v>
      </c>
      <c r="B21" s="1041" t="s">
        <v>19</v>
      </c>
      <c r="C21" s="1065">
        <v>0</v>
      </c>
      <c r="D21" s="1065">
        <v>0</v>
      </c>
      <c r="E21" s="1065">
        <v>0</v>
      </c>
      <c r="F21" s="1065">
        <v>0</v>
      </c>
      <c r="G21" s="1165">
        <f t="shared" ref="G21:G27" si="1">SUM(C21:F21)</f>
        <v>0</v>
      </c>
      <c r="H21" s="1016"/>
    </row>
    <row r="22" spans="1:10" ht="24" customHeight="1">
      <c r="A22" s="1020">
        <v>2</v>
      </c>
      <c r="B22" s="1042" t="s">
        <v>40</v>
      </c>
      <c r="C22" s="1065">
        <v>14019</v>
      </c>
      <c r="D22" s="1065">
        <v>0</v>
      </c>
      <c r="E22" s="1065">
        <v>0</v>
      </c>
      <c r="F22" s="1065">
        <v>0</v>
      </c>
      <c r="G22" s="1165">
        <f t="shared" si="1"/>
        <v>14019</v>
      </c>
      <c r="H22" s="1016"/>
    </row>
    <row r="23" spans="1:10" ht="24" customHeight="1">
      <c r="A23" s="1020">
        <v>3</v>
      </c>
      <c r="B23" s="1041" t="s">
        <v>20</v>
      </c>
      <c r="C23" s="1065">
        <v>0</v>
      </c>
      <c r="D23" s="1065">
        <v>0</v>
      </c>
      <c r="E23" s="1065">
        <v>0</v>
      </c>
      <c r="F23" s="1065">
        <v>0</v>
      </c>
      <c r="G23" s="1165">
        <f t="shared" si="1"/>
        <v>0</v>
      </c>
      <c r="H23" s="1016"/>
    </row>
    <row r="24" spans="1:10" ht="24" customHeight="1">
      <c r="A24" s="1020">
        <v>4</v>
      </c>
      <c r="B24" s="1041" t="s">
        <v>21</v>
      </c>
      <c r="C24" s="1065">
        <v>0</v>
      </c>
      <c r="D24" s="1065">
        <v>0</v>
      </c>
      <c r="E24" s="1065">
        <v>0</v>
      </c>
      <c r="F24" s="1065">
        <v>0</v>
      </c>
      <c r="G24" s="1165">
        <f t="shared" si="1"/>
        <v>0</v>
      </c>
      <c r="H24" s="1016"/>
    </row>
    <row r="25" spans="1:10" ht="24" customHeight="1">
      <c r="A25" s="1020">
        <v>5</v>
      </c>
      <c r="B25" s="1041" t="s">
        <v>22</v>
      </c>
      <c r="C25" s="1065">
        <v>0</v>
      </c>
      <c r="D25" s="1065">
        <v>0</v>
      </c>
      <c r="E25" s="1065">
        <v>0</v>
      </c>
      <c r="F25" s="1065">
        <v>0</v>
      </c>
      <c r="G25" s="1165">
        <f t="shared" si="1"/>
        <v>0</v>
      </c>
      <c r="H25" s="1016"/>
    </row>
    <row r="26" spans="1:10" ht="24" customHeight="1">
      <c r="A26" s="1020">
        <v>6</v>
      </c>
      <c r="B26" s="1041" t="s">
        <v>23</v>
      </c>
      <c r="C26" s="1065">
        <v>300</v>
      </c>
      <c r="D26" s="1065">
        <v>0</v>
      </c>
      <c r="E26" s="1065">
        <v>0</v>
      </c>
      <c r="F26" s="1065">
        <v>0</v>
      </c>
      <c r="G26" s="1165">
        <f t="shared" si="1"/>
        <v>300</v>
      </c>
      <c r="H26" s="1016"/>
    </row>
    <row r="27" spans="1:10" ht="24" customHeight="1">
      <c r="A27" s="1020">
        <v>7</v>
      </c>
      <c r="B27" s="1041" t="s">
        <v>24</v>
      </c>
      <c r="C27" s="1063">
        <v>0</v>
      </c>
      <c r="D27" s="1063">
        <v>0</v>
      </c>
      <c r="E27" s="1063">
        <v>0</v>
      </c>
      <c r="F27" s="1063">
        <v>0</v>
      </c>
      <c r="G27" s="1165">
        <f t="shared" si="1"/>
        <v>0</v>
      </c>
      <c r="H27" s="1016"/>
    </row>
    <row r="28" spans="1:10" ht="24" customHeight="1">
      <c r="A28" s="1027"/>
      <c r="B28" s="1026" t="s">
        <v>25</v>
      </c>
      <c r="C28" s="1067">
        <f>SUM(C21:C27)</f>
        <v>14319</v>
      </c>
      <c r="D28" s="1067">
        <f>SUM(D21:D27)</f>
        <v>0</v>
      </c>
      <c r="E28" s="1067">
        <f>SUM(E21:E27)</f>
        <v>0</v>
      </c>
      <c r="F28" s="1067">
        <f>SUM(F21:F27)</f>
        <v>0</v>
      </c>
      <c r="G28" s="1166">
        <f>SUM(C28:F28)</f>
        <v>14319</v>
      </c>
      <c r="H28" s="1028"/>
    </row>
    <row r="29" spans="1:10" ht="24" customHeight="1">
      <c r="A29" s="1017" t="s">
        <v>5</v>
      </c>
      <c r="B29" s="1040" t="s">
        <v>26</v>
      </c>
      <c r="C29" s="1019"/>
      <c r="D29" s="1019"/>
      <c r="E29" s="1019"/>
      <c r="F29" s="1019"/>
      <c r="G29" s="1167"/>
      <c r="H29" s="1016"/>
    </row>
    <row r="30" spans="1:10" ht="24" customHeight="1">
      <c r="A30" s="1020">
        <v>1</v>
      </c>
      <c r="B30" s="1041" t="s">
        <v>27</v>
      </c>
      <c r="C30" s="1065">
        <v>0</v>
      </c>
      <c r="D30" s="1065">
        <v>0</v>
      </c>
      <c r="E30" s="1065">
        <v>0</v>
      </c>
      <c r="F30" s="1065">
        <v>0</v>
      </c>
      <c r="G30" s="1165">
        <f t="shared" ref="G30:G37" si="2">SUM(C30:F30)</f>
        <v>0</v>
      </c>
      <c r="H30" s="1016"/>
    </row>
    <row r="31" spans="1:10" ht="24" customHeight="1">
      <c r="A31" s="1020">
        <v>2</v>
      </c>
      <c r="B31" s="1043" t="s">
        <v>28</v>
      </c>
      <c r="C31" s="1065">
        <v>0</v>
      </c>
      <c r="D31" s="1065">
        <v>0</v>
      </c>
      <c r="E31" s="1065">
        <v>0</v>
      </c>
      <c r="F31" s="1065">
        <v>0</v>
      </c>
      <c r="G31" s="1165">
        <f t="shared" si="2"/>
        <v>0</v>
      </c>
      <c r="H31" s="1016"/>
    </row>
    <row r="32" spans="1:10" ht="24" customHeight="1">
      <c r="A32" s="1020">
        <v>3</v>
      </c>
      <c r="B32" s="1043" t="s">
        <v>29</v>
      </c>
      <c r="C32" s="1065">
        <v>0</v>
      </c>
      <c r="D32" s="1065">
        <v>0</v>
      </c>
      <c r="E32" s="1065">
        <v>0</v>
      </c>
      <c r="F32" s="1065">
        <v>0</v>
      </c>
      <c r="G32" s="1165">
        <f t="shared" si="2"/>
        <v>0</v>
      </c>
      <c r="H32" s="1016"/>
    </row>
    <row r="33" spans="1:10" ht="24" customHeight="1">
      <c r="A33" s="1020">
        <v>4</v>
      </c>
      <c r="B33" s="1043" t="s">
        <v>30</v>
      </c>
      <c r="C33" s="1065">
        <v>2270</v>
      </c>
      <c r="D33" s="1065">
        <v>0</v>
      </c>
      <c r="E33" s="1065">
        <v>0</v>
      </c>
      <c r="F33" s="1065">
        <v>0</v>
      </c>
      <c r="G33" s="1165">
        <f t="shared" si="2"/>
        <v>2270</v>
      </c>
      <c r="H33" s="1016"/>
    </row>
    <row r="34" spans="1:10" ht="24" customHeight="1">
      <c r="A34" s="1020">
        <v>5</v>
      </c>
      <c r="B34" s="1044" t="s">
        <v>31</v>
      </c>
      <c r="C34" s="1065">
        <v>0</v>
      </c>
      <c r="D34" s="1065">
        <v>0</v>
      </c>
      <c r="E34" s="1065">
        <v>0</v>
      </c>
      <c r="F34" s="1065">
        <v>0</v>
      </c>
      <c r="G34" s="1165">
        <f t="shared" si="2"/>
        <v>0</v>
      </c>
      <c r="H34" s="1029"/>
    </row>
    <row r="35" spans="1:10" ht="24" customHeight="1">
      <c r="A35" s="1020">
        <v>6</v>
      </c>
      <c r="B35" s="1045" t="s">
        <v>32</v>
      </c>
      <c r="C35" s="1065">
        <v>56</v>
      </c>
      <c r="D35" s="1065">
        <v>0</v>
      </c>
      <c r="E35" s="1065">
        <v>0</v>
      </c>
      <c r="F35" s="1065">
        <v>0</v>
      </c>
      <c r="G35" s="1165">
        <f t="shared" si="2"/>
        <v>56</v>
      </c>
      <c r="H35" s="1029"/>
    </row>
    <row r="36" spans="1:10" ht="24" customHeight="1">
      <c r="A36" s="1020">
        <v>7</v>
      </c>
      <c r="B36" s="1045" t="s">
        <v>33</v>
      </c>
      <c r="C36" s="1065">
        <v>403</v>
      </c>
      <c r="D36" s="1065">
        <v>0</v>
      </c>
      <c r="E36" s="1065">
        <v>0</v>
      </c>
      <c r="F36" s="1065">
        <v>0</v>
      </c>
      <c r="G36" s="1165">
        <f t="shared" si="2"/>
        <v>403</v>
      </c>
      <c r="H36" s="1029"/>
    </row>
    <row r="37" spans="1:10" ht="24" customHeight="1">
      <c r="A37" s="1020">
        <v>8</v>
      </c>
      <c r="B37" s="1045" t="s">
        <v>34</v>
      </c>
      <c r="C37" s="1065">
        <v>200</v>
      </c>
      <c r="D37" s="1065">
        <v>0</v>
      </c>
      <c r="E37" s="1065">
        <v>0</v>
      </c>
      <c r="F37" s="1065">
        <v>0</v>
      </c>
      <c r="G37" s="1165">
        <f t="shared" si="2"/>
        <v>200</v>
      </c>
      <c r="H37" s="1029"/>
    </row>
    <row r="38" spans="1:10" ht="24" customHeight="1">
      <c r="A38" s="1030"/>
      <c r="B38" s="1026" t="s">
        <v>37</v>
      </c>
      <c r="C38" s="1067">
        <f>SUM(C30:C37)</f>
        <v>2929</v>
      </c>
      <c r="D38" s="1067">
        <f>SUM(D30:D37)</f>
        <v>0</v>
      </c>
      <c r="E38" s="1067">
        <f>SUM(E30:E37)</f>
        <v>0</v>
      </c>
      <c r="F38" s="1067">
        <f>SUM(F30:F37)</f>
        <v>0</v>
      </c>
      <c r="G38" s="1166">
        <f>SUM(C38:F38)</f>
        <v>2929</v>
      </c>
      <c r="H38" s="1029"/>
      <c r="I38" s="1068"/>
      <c r="J38" s="1070"/>
    </row>
    <row r="39" spans="1:10" ht="24" customHeight="1" thickBot="1">
      <c r="A39" s="1031"/>
      <c r="B39" s="1032"/>
      <c r="C39" s="1033"/>
      <c r="D39" s="1033"/>
      <c r="E39" s="1033"/>
      <c r="F39" s="1033"/>
      <c r="G39" s="1033"/>
      <c r="H39" s="1029"/>
    </row>
    <row r="40" spans="1:10" ht="24" customHeight="1" thickBot="1">
      <c r="A40" s="1034"/>
      <c r="B40" s="134" t="s">
        <v>35</v>
      </c>
      <c r="C40" s="1069">
        <f>SUM(C14+C17+C19+C28+C38)</f>
        <v>507501</v>
      </c>
      <c r="D40" s="1069">
        <f>SUM(D14+D17+D19+D28+D38)</f>
        <v>0</v>
      </c>
      <c r="E40" s="1069">
        <f>SUM(E14+E17+E19+E28+E38)</f>
        <v>0</v>
      </c>
      <c r="F40" s="1069">
        <f>SUM(F14+F17+F19+F28+F38)</f>
        <v>0</v>
      </c>
      <c r="G40" s="1069">
        <f t="shared" ref="G40" si="3">SUM(G14+G17+G19+G28+G38)</f>
        <v>507501</v>
      </c>
      <c r="H40" s="1029"/>
      <c r="I40" s="1070"/>
      <c r="J40" s="1070"/>
    </row>
    <row r="41" spans="1:10" ht="20.25">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18" customHeight="1">
      <c r="A45" s="1061" t="s">
        <v>117</v>
      </c>
    </row>
    <row r="50" spans="1:1" ht="21.6"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hidden="1" customHeight="1"/>
    <row r="198" ht="14.1" hidden="1" customHeight="1"/>
    <row r="199" ht="14.1" hidden="1" customHeight="1"/>
    <row r="200" ht="14.1" hidden="1" customHeight="1"/>
    <row r="201" ht="14.1" hidden="1" customHeight="1"/>
    <row r="202" ht="14.1" hidden="1" customHeight="1"/>
    <row r="203" ht="14.1" hidden="1" customHeight="1"/>
    <row r="204" ht="14.1" hidden="1" customHeight="1"/>
    <row r="205" ht="14.1" hidden="1" customHeight="1"/>
    <row r="206" ht="14.1" hidden="1" customHeight="1"/>
    <row r="207" ht="14.1" hidden="1" customHeight="1"/>
    <row r="208" ht="14.1" hidden="1" customHeight="1"/>
    <row r="209" ht="14.1" hidden="1" customHeight="1"/>
    <row r="210" ht="14.1" hidden="1" customHeight="1"/>
    <row r="211" ht="14.1" hidden="1" customHeight="1"/>
    <row r="212" ht="14.1" hidden="1" customHeight="1"/>
    <row r="213" ht="14.1" hidden="1" customHeight="1"/>
    <row r="214" ht="14.1" hidden="1" customHeight="1"/>
    <row r="215" ht="14.1" hidden="1" customHeight="1"/>
    <row r="216" ht="14.1" hidden="1" customHeight="1"/>
    <row r="217" ht="14.1" hidden="1" customHeight="1"/>
    <row r="218" ht="14.1" hidden="1" customHeight="1"/>
    <row r="219" ht="14.1" hidden="1" customHeight="1"/>
    <row r="220" ht="14.1" hidden="1" customHeight="1"/>
    <row r="221" ht="14.1" hidden="1" customHeight="1"/>
    <row r="222" ht="14.1" hidden="1" customHeight="1"/>
    <row r="223" ht="14.1" hidden="1" customHeight="1"/>
    <row r="224" ht="14.1" hidden="1" customHeight="1"/>
    <row r="225" ht="14.1" hidden="1" customHeight="1"/>
    <row r="226" ht="14.1" hidden="1" customHeight="1"/>
    <row r="227" ht="14.1" hidden="1" customHeight="1"/>
  </sheetData>
  <dataValidations count="1">
    <dataValidation type="list" allowBlank="1" showInputMessage="1" showErrorMessage="1" sqref="C5:G5">
      <formula1>$A$50:$A$78</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5" sqref="B5"/>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9" width="10.88671875" style="1" bestFit="1" customWidth="1"/>
    <col min="10" max="16384" width="9.6640625" style="1"/>
  </cols>
  <sheetData>
    <row r="1" spans="1:10" ht="21.95" customHeight="1">
      <c r="A1" s="1013"/>
      <c r="B1" s="635"/>
      <c r="C1" s="636"/>
      <c r="D1" s="636"/>
      <c r="E1" s="636"/>
      <c r="F1" s="636"/>
      <c r="G1" s="636"/>
      <c r="H1" s="637"/>
      <c r="I1" s="634"/>
      <c r="J1" s="634"/>
    </row>
    <row r="2" spans="1:10" ht="24" customHeight="1">
      <c r="A2" s="635" t="s">
        <v>0</v>
      </c>
      <c r="B2" s="635"/>
      <c r="C2" s="635"/>
      <c r="D2" s="635"/>
      <c r="E2" s="635"/>
      <c r="F2" s="635"/>
      <c r="G2" s="635"/>
      <c r="H2" s="637"/>
      <c r="I2" s="634"/>
      <c r="J2" s="634"/>
    </row>
    <row r="3" spans="1:10" ht="23.1" customHeight="1">
      <c r="A3" s="685" t="s">
        <v>114</v>
      </c>
      <c r="B3" s="635"/>
      <c r="C3" s="635"/>
      <c r="D3" s="635"/>
      <c r="E3" s="635"/>
      <c r="F3" s="635"/>
      <c r="G3" s="635"/>
      <c r="H3" s="637"/>
      <c r="I3" s="634"/>
      <c r="J3" s="634"/>
    </row>
    <row r="4" spans="1:10" ht="15" customHeight="1">
      <c r="A4" s="635"/>
      <c r="B4" s="635"/>
      <c r="C4" s="673"/>
      <c r="D4" s="673"/>
      <c r="E4" s="673"/>
      <c r="F4" s="635"/>
      <c r="G4" s="635"/>
      <c r="H4" s="637"/>
      <c r="I4" s="634"/>
      <c r="J4" s="634"/>
    </row>
    <row r="5" spans="1:10" ht="24.75" customHeight="1" thickBot="1">
      <c r="A5" s="635"/>
      <c r="B5" s="683" t="s">
        <v>115</v>
      </c>
      <c r="C5" s="1180" t="s">
        <v>120</v>
      </c>
      <c r="D5" s="1180"/>
      <c r="E5" s="1180"/>
      <c r="F5" s="1180"/>
      <c r="G5" s="1180"/>
      <c r="H5" s="637"/>
      <c r="I5" s="634"/>
      <c r="J5" s="634"/>
    </row>
    <row r="6" spans="1:10" ht="15" customHeight="1">
      <c r="A6" s="635"/>
      <c r="B6" s="635"/>
      <c r="C6" s="673"/>
      <c r="D6" s="673"/>
      <c r="E6" s="673"/>
      <c r="F6" s="635"/>
      <c r="G6" s="635"/>
      <c r="H6" s="637"/>
      <c r="I6" s="634"/>
      <c r="J6" s="634"/>
    </row>
    <row r="7" spans="1:10" ht="14.1" customHeight="1" thickBot="1">
      <c r="A7" s="637"/>
      <c r="B7" s="637"/>
      <c r="C7" s="637"/>
      <c r="D7" s="637"/>
      <c r="E7" s="637"/>
      <c r="F7" s="637"/>
      <c r="G7" s="637"/>
      <c r="H7" s="637"/>
      <c r="I7" s="634"/>
      <c r="J7" s="634"/>
    </row>
    <row r="8" spans="1:10" ht="106.9" customHeight="1" thickBot="1">
      <c r="A8" s="679"/>
      <c r="B8" s="680" t="s">
        <v>7</v>
      </c>
      <c r="C8" s="680" t="s">
        <v>71</v>
      </c>
      <c r="D8" s="680" t="s">
        <v>95</v>
      </c>
      <c r="E8" s="680" t="s">
        <v>98</v>
      </c>
      <c r="F8" s="680" t="s">
        <v>116</v>
      </c>
      <c r="G8" s="681" t="s">
        <v>36</v>
      </c>
      <c r="H8" s="674"/>
      <c r="I8" s="634"/>
      <c r="J8" s="634"/>
    </row>
    <row r="9" spans="1:10" ht="24.6" customHeight="1">
      <c r="A9" s="675" t="s">
        <v>1</v>
      </c>
      <c r="B9" s="676" t="s">
        <v>8</v>
      </c>
      <c r="C9" s="677"/>
      <c r="D9" s="678"/>
      <c r="E9" s="678"/>
      <c r="F9" s="678"/>
      <c r="G9" s="678"/>
      <c r="H9" s="638"/>
      <c r="I9" s="634"/>
      <c r="J9" s="634"/>
    </row>
    <row r="10" spans="1:10" ht="24.6" customHeight="1">
      <c r="A10" s="642">
        <v>1</v>
      </c>
      <c r="B10" s="666" t="s">
        <v>9</v>
      </c>
      <c r="C10" s="643">
        <v>28161.87</v>
      </c>
      <c r="D10" s="643">
        <v>0</v>
      </c>
      <c r="E10" s="643">
        <v>0</v>
      </c>
      <c r="F10" s="643">
        <v>0</v>
      </c>
      <c r="G10" s="1062">
        <f>SUM(C10:F10)</f>
        <v>28161.87</v>
      </c>
      <c r="H10" s="638"/>
      <c r="I10" s="634"/>
      <c r="J10" s="634"/>
    </row>
    <row r="11" spans="1:10" ht="24.6" customHeight="1">
      <c r="A11" s="642">
        <v>2</v>
      </c>
      <c r="B11" s="666" t="s">
        <v>10</v>
      </c>
      <c r="C11" s="644">
        <v>156815.29999999999</v>
      </c>
      <c r="D11" s="644">
        <v>0</v>
      </c>
      <c r="E11" s="644">
        <v>0</v>
      </c>
      <c r="F11" s="644">
        <v>0</v>
      </c>
      <c r="G11" s="1165">
        <f t="shared" ref="G11:G13" si="0">SUM(C11:F11)</f>
        <v>156815.29999999999</v>
      </c>
      <c r="H11" s="638"/>
      <c r="I11" s="634"/>
      <c r="J11" s="634"/>
    </row>
    <row r="12" spans="1:10" ht="24.6" customHeight="1">
      <c r="A12" s="642">
        <v>3</v>
      </c>
      <c r="B12" s="666" t="s">
        <v>11</v>
      </c>
      <c r="C12" s="644">
        <v>119544.07</v>
      </c>
      <c r="D12" s="644">
        <v>0</v>
      </c>
      <c r="E12" s="644">
        <v>0</v>
      </c>
      <c r="F12" s="644">
        <v>0</v>
      </c>
      <c r="G12" s="1165">
        <f t="shared" si="0"/>
        <v>119544.07</v>
      </c>
      <c r="H12" s="638"/>
      <c r="I12" s="634"/>
      <c r="J12" s="634"/>
    </row>
    <row r="13" spans="1:10" ht="24.6" customHeight="1">
      <c r="A13" s="645">
        <v>4</v>
      </c>
      <c r="B13" s="666" t="s">
        <v>12</v>
      </c>
      <c r="C13" s="644">
        <v>0</v>
      </c>
      <c r="D13" s="644">
        <v>0</v>
      </c>
      <c r="E13" s="644">
        <v>0</v>
      </c>
      <c r="F13" s="644">
        <v>0</v>
      </c>
      <c r="G13" s="1165">
        <f t="shared" si="0"/>
        <v>0</v>
      </c>
      <c r="H13" s="638"/>
      <c r="I13" s="634"/>
      <c r="J13" s="634"/>
    </row>
    <row r="14" spans="1:10" ht="24.6" customHeight="1">
      <c r="A14" s="646"/>
      <c r="B14" s="682" t="s">
        <v>13</v>
      </c>
      <c r="C14" s="1066">
        <f>SUM(C10:C13)</f>
        <v>304521.24</v>
      </c>
      <c r="D14" s="1066">
        <f t="shared" ref="D14:F14" si="1">SUM(D10:D13)</f>
        <v>0</v>
      </c>
      <c r="E14" s="1066">
        <f t="shared" si="1"/>
        <v>0</v>
      </c>
      <c r="F14" s="1066">
        <f t="shared" si="1"/>
        <v>0</v>
      </c>
      <c r="G14" s="1166">
        <f>SUM(C14:F14)</f>
        <v>304521.24</v>
      </c>
      <c r="H14" s="638"/>
      <c r="I14" s="1070"/>
      <c r="J14" s="1070"/>
    </row>
    <row r="15" spans="1:10" ht="43.9" customHeight="1">
      <c r="A15" s="639" t="s">
        <v>2</v>
      </c>
      <c r="B15" s="640" t="s">
        <v>14</v>
      </c>
      <c r="C15" s="647"/>
      <c r="D15" s="647"/>
      <c r="E15" s="647"/>
      <c r="F15" s="647"/>
      <c r="G15" s="1165"/>
      <c r="H15" s="638"/>
      <c r="I15" s="1064"/>
      <c r="J15" s="1064"/>
    </row>
    <row r="16" spans="1:10" ht="24.6" customHeight="1">
      <c r="A16" s="648">
        <v>1</v>
      </c>
      <c r="B16" s="667" t="s">
        <v>15</v>
      </c>
      <c r="C16" s="649">
        <v>11752.46</v>
      </c>
      <c r="D16" s="649">
        <v>6201.41</v>
      </c>
      <c r="E16" s="649">
        <v>0</v>
      </c>
      <c r="F16" s="649">
        <v>0</v>
      </c>
      <c r="G16" s="1165">
        <f>SUM(C16:F16)</f>
        <v>17953.87</v>
      </c>
      <c r="H16" s="638"/>
      <c r="I16" s="1064"/>
      <c r="J16" s="1064"/>
    </row>
    <row r="17" spans="1:10" ht="43.9" customHeight="1">
      <c r="A17" s="650"/>
      <c r="B17" s="651" t="s">
        <v>16</v>
      </c>
      <c r="C17" s="1066">
        <f>SUM(C16)</f>
        <v>11752.46</v>
      </c>
      <c r="D17" s="1066">
        <f t="shared" ref="D17:F17" si="2">SUM(D16)</f>
        <v>6201.41</v>
      </c>
      <c r="E17" s="1066">
        <f t="shared" si="2"/>
        <v>0</v>
      </c>
      <c r="F17" s="1066">
        <f t="shared" si="2"/>
        <v>0</v>
      </c>
      <c r="G17" s="1166">
        <f>SUM(C17:F17)</f>
        <v>17953.87</v>
      </c>
      <c r="H17" s="638"/>
      <c r="I17" s="1068"/>
      <c r="J17" s="1070"/>
    </row>
    <row r="18" spans="1:10" ht="43.9" customHeight="1">
      <c r="A18" s="639" t="s">
        <v>3</v>
      </c>
      <c r="B18" s="640" t="s">
        <v>38</v>
      </c>
      <c r="C18" s="647">
        <v>151543.54999999999</v>
      </c>
      <c r="D18" s="647">
        <v>21449.78</v>
      </c>
      <c r="E18" s="647">
        <v>0</v>
      </c>
      <c r="F18" s="647">
        <v>0</v>
      </c>
      <c r="G18" s="1165">
        <f>SUM(C18:F18)</f>
        <v>172993.33</v>
      </c>
      <c r="H18" s="638"/>
      <c r="I18" s="1064"/>
      <c r="J18" s="1064"/>
    </row>
    <row r="19" spans="1:10" ht="24.6" customHeight="1">
      <c r="A19" s="650"/>
      <c r="B19" s="651" t="s">
        <v>17</v>
      </c>
      <c r="C19" s="1066">
        <f>SUM(C18)</f>
        <v>151543.54999999999</v>
      </c>
      <c r="D19" s="1066">
        <f t="shared" ref="D19:F19" si="3">SUM(D18)</f>
        <v>21449.78</v>
      </c>
      <c r="E19" s="1066">
        <f t="shared" si="3"/>
        <v>0</v>
      </c>
      <c r="F19" s="1066">
        <f t="shared" si="3"/>
        <v>0</v>
      </c>
      <c r="G19" s="1166">
        <f>SUM(C19:F19)</f>
        <v>172993.33</v>
      </c>
      <c r="H19" s="638"/>
      <c r="I19" s="1068"/>
      <c r="J19" s="1070"/>
    </row>
    <row r="20" spans="1:10" ht="24.6" customHeight="1">
      <c r="A20" s="639" t="s">
        <v>4</v>
      </c>
      <c r="B20" s="640" t="s">
        <v>18</v>
      </c>
      <c r="C20" s="647"/>
      <c r="D20" s="647"/>
      <c r="E20" s="647"/>
      <c r="F20" s="647"/>
      <c r="G20" s="1165"/>
      <c r="H20" s="638"/>
      <c r="I20" s="1064"/>
      <c r="J20" s="1064"/>
    </row>
    <row r="21" spans="1:10" ht="24.6" customHeight="1">
      <c r="A21" s="642">
        <v>1</v>
      </c>
      <c r="B21" s="666" t="s">
        <v>19</v>
      </c>
      <c r="C21" s="644">
        <v>0</v>
      </c>
      <c r="D21" s="644">
        <v>0</v>
      </c>
      <c r="E21" s="644">
        <v>0</v>
      </c>
      <c r="F21" s="644">
        <v>0</v>
      </c>
      <c r="G21" s="1165">
        <f t="shared" ref="G21:G27" si="4">SUM(C21:F21)</f>
        <v>0</v>
      </c>
      <c r="H21" s="638"/>
      <c r="I21" s="1064"/>
      <c r="J21" s="1064"/>
    </row>
    <row r="22" spans="1:10" ht="24.6" customHeight="1">
      <c r="A22" s="642">
        <v>2</v>
      </c>
      <c r="B22" s="667" t="s">
        <v>40</v>
      </c>
      <c r="C22" s="644">
        <v>0</v>
      </c>
      <c r="D22" s="644">
        <v>0</v>
      </c>
      <c r="E22" s="644">
        <v>0</v>
      </c>
      <c r="F22" s="644">
        <v>0</v>
      </c>
      <c r="G22" s="1165">
        <f t="shared" si="4"/>
        <v>0</v>
      </c>
      <c r="H22" s="638"/>
      <c r="I22" s="1064"/>
      <c r="J22" s="1064"/>
    </row>
    <row r="23" spans="1:10" ht="24.6" customHeight="1">
      <c r="A23" s="642">
        <v>3</v>
      </c>
      <c r="B23" s="666" t="s">
        <v>20</v>
      </c>
      <c r="C23" s="644">
        <v>0</v>
      </c>
      <c r="D23" s="644">
        <v>0</v>
      </c>
      <c r="E23" s="644">
        <v>0</v>
      </c>
      <c r="F23" s="644">
        <v>0</v>
      </c>
      <c r="G23" s="1165">
        <f t="shared" si="4"/>
        <v>0</v>
      </c>
      <c r="H23" s="638"/>
      <c r="I23" s="1064"/>
      <c r="J23" s="1064"/>
    </row>
    <row r="24" spans="1:10" ht="24.6" customHeight="1">
      <c r="A24" s="642">
        <v>4</v>
      </c>
      <c r="B24" s="666" t="s">
        <v>21</v>
      </c>
      <c r="C24" s="644">
        <v>0</v>
      </c>
      <c r="D24" s="644">
        <v>0</v>
      </c>
      <c r="E24" s="644">
        <v>0</v>
      </c>
      <c r="F24" s="644">
        <v>0</v>
      </c>
      <c r="G24" s="1165">
        <f t="shared" si="4"/>
        <v>0</v>
      </c>
      <c r="H24" s="638"/>
      <c r="I24" s="1064"/>
      <c r="J24" s="1064"/>
    </row>
    <row r="25" spans="1:10" ht="24.6" customHeight="1">
      <c r="A25" s="642">
        <v>5</v>
      </c>
      <c r="B25" s="666" t="s">
        <v>22</v>
      </c>
      <c r="C25" s="644">
        <v>0</v>
      </c>
      <c r="D25" s="644">
        <v>0</v>
      </c>
      <c r="E25" s="644">
        <v>0</v>
      </c>
      <c r="F25" s="644">
        <v>0</v>
      </c>
      <c r="G25" s="1165">
        <f t="shared" si="4"/>
        <v>0</v>
      </c>
      <c r="H25" s="638"/>
      <c r="I25" s="1064"/>
      <c r="J25" s="1064"/>
    </row>
    <row r="26" spans="1:10" ht="24.6" customHeight="1">
      <c r="A26" s="642">
        <v>6</v>
      </c>
      <c r="B26" s="666" t="s">
        <v>23</v>
      </c>
      <c r="C26" s="644">
        <v>3995</v>
      </c>
      <c r="D26" s="644">
        <v>0</v>
      </c>
      <c r="E26" s="644">
        <v>0</v>
      </c>
      <c r="F26" s="644">
        <v>0</v>
      </c>
      <c r="G26" s="1165">
        <f t="shared" si="4"/>
        <v>3995</v>
      </c>
      <c r="H26" s="638"/>
      <c r="I26" s="1064"/>
      <c r="J26" s="1064"/>
    </row>
    <row r="27" spans="1:10" ht="24.6" customHeight="1">
      <c r="A27" s="642">
        <v>7</v>
      </c>
      <c r="B27" s="666" t="s">
        <v>24</v>
      </c>
      <c r="C27" s="647">
        <v>0</v>
      </c>
      <c r="D27" s="647">
        <v>0</v>
      </c>
      <c r="E27" s="647">
        <v>0</v>
      </c>
      <c r="F27" s="647">
        <v>0</v>
      </c>
      <c r="G27" s="1165">
        <f t="shared" si="4"/>
        <v>0</v>
      </c>
      <c r="H27" s="638"/>
      <c r="I27" s="1064"/>
      <c r="J27" s="1064"/>
    </row>
    <row r="28" spans="1:10" ht="24.6" customHeight="1">
      <c r="A28" s="652"/>
      <c r="B28" s="651" t="s">
        <v>25</v>
      </c>
      <c r="C28" s="1067">
        <f>SUM(C21:C27)</f>
        <v>3995</v>
      </c>
      <c r="D28" s="1067">
        <f t="shared" ref="D28:F28" si="5">SUM(D21:D27)</f>
        <v>0</v>
      </c>
      <c r="E28" s="1067">
        <f t="shared" si="5"/>
        <v>0</v>
      </c>
      <c r="F28" s="1067">
        <f t="shared" si="5"/>
        <v>0</v>
      </c>
      <c r="G28" s="1166">
        <f>SUM(C28:F28)</f>
        <v>3995</v>
      </c>
      <c r="H28" s="653"/>
      <c r="I28" s="1064"/>
      <c r="J28" s="1064"/>
    </row>
    <row r="29" spans="1:10" ht="24.6" customHeight="1">
      <c r="A29" s="639" t="s">
        <v>5</v>
      </c>
      <c r="B29" s="665" t="s">
        <v>26</v>
      </c>
      <c r="C29" s="641"/>
      <c r="D29" s="641"/>
      <c r="E29" s="641"/>
      <c r="F29" s="641"/>
      <c r="G29" s="1167"/>
      <c r="H29" s="638"/>
      <c r="I29" s="1064"/>
      <c r="J29" s="1064"/>
    </row>
    <row r="30" spans="1:10" ht="24.6" customHeight="1">
      <c r="A30" s="642">
        <v>1</v>
      </c>
      <c r="B30" s="666" t="s">
        <v>27</v>
      </c>
      <c r="C30" s="644">
        <v>720.99</v>
      </c>
      <c r="D30" s="644">
        <v>0</v>
      </c>
      <c r="E30" s="644">
        <v>0</v>
      </c>
      <c r="F30" s="644">
        <v>0</v>
      </c>
      <c r="G30" s="1165">
        <f t="shared" ref="G30:G37" si="6">SUM(C30:F30)</f>
        <v>720.99</v>
      </c>
      <c r="H30" s="638"/>
      <c r="I30" s="1064"/>
      <c r="J30" s="1064"/>
    </row>
    <row r="31" spans="1:10" ht="24.6" customHeight="1">
      <c r="A31" s="642">
        <v>2</v>
      </c>
      <c r="B31" s="668" t="s">
        <v>28</v>
      </c>
      <c r="C31" s="644">
        <v>120</v>
      </c>
      <c r="D31" s="644">
        <v>0</v>
      </c>
      <c r="E31" s="644">
        <v>0</v>
      </c>
      <c r="F31" s="644">
        <v>0</v>
      </c>
      <c r="G31" s="1165">
        <f t="shared" si="6"/>
        <v>120</v>
      </c>
      <c r="H31" s="638"/>
      <c r="I31" s="1064"/>
      <c r="J31" s="1064"/>
    </row>
    <row r="32" spans="1:10" ht="24.6" customHeight="1">
      <c r="A32" s="642">
        <v>3</v>
      </c>
      <c r="B32" s="668" t="s">
        <v>29</v>
      </c>
      <c r="C32" s="644">
        <v>0</v>
      </c>
      <c r="D32" s="644">
        <v>0</v>
      </c>
      <c r="E32" s="644">
        <v>0</v>
      </c>
      <c r="F32" s="644">
        <v>0</v>
      </c>
      <c r="G32" s="1165">
        <f t="shared" si="6"/>
        <v>0</v>
      </c>
      <c r="H32" s="638"/>
      <c r="I32" s="1064"/>
      <c r="J32" s="1064"/>
    </row>
    <row r="33" spans="1:10" ht="24.6" customHeight="1">
      <c r="A33" s="642">
        <v>4</v>
      </c>
      <c r="B33" s="668" t="s">
        <v>30</v>
      </c>
      <c r="C33" s="644">
        <v>2375.84</v>
      </c>
      <c r="D33" s="644">
        <v>0</v>
      </c>
      <c r="E33" s="644">
        <v>0</v>
      </c>
      <c r="F33" s="644">
        <v>0</v>
      </c>
      <c r="G33" s="1165">
        <f t="shared" si="6"/>
        <v>2375.84</v>
      </c>
      <c r="H33" s="638"/>
      <c r="I33" s="1064"/>
      <c r="J33" s="1064"/>
    </row>
    <row r="34" spans="1:10" ht="24.6" customHeight="1">
      <c r="A34" s="642">
        <v>5</v>
      </c>
      <c r="B34" s="669" t="s">
        <v>31</v>
      </c>
      <c r="C34" s="644">
        <v>0</v>
      </c>
      <c r="D34" s="644">
        <v>0</v>
      </c>
      <c r="E34" s="644">
        <v>0</v>
      </c>
      <c r="F34" s="644">
        <v>0</v>
      </c>
      <c r="G34" s="1165">
        <f t="shared" si="6"/>
        <v>0</v>
      </c>
      <c r="H34" s="654"/>
      <c r="I34" s="1064"/>
      <c r="J34" s="1064"/>
    </row>
    <row r="35" spans="1:10" ht="24.6" customHeight="1">
      <c r="A35" s="642">
        <v>6</v>
      </c>
      <c r="B35" s="670" t="s">
        <v>32</v>
      </c>
      <c r="C35" s="644">
        <v>1887.23</v>
      </c>
      <c r="D35" s="644">
        <v>0</v>
      </c>
      <c r="E35" s="644">
        <v>0</v>
      </c>
      <c r="F35" s="644">
        <v>0</v>
      </c>
      <c r="G35" s="1165">
        <f t="shared" si="6"/>
        <v>1887.23</v>
      </c>
      <c r="H35" s="654"/>
      <c r="I35" s="1064"/>
      <c r="J35" s="1064"/>
    </row>
    <row r="36" spans="1:10" ht="24.6" customHeight="1">
      <c r="A36" s="642">
        <v>7</v>
      </c>
      <c r="B36" s="670" t="s">
        <v>33</v>
      </c>
      <c r="C36" s="644">
        <v>6250.23</v>
      </c>
      <c r="D36" s="644">
        <v>0</v>
      </c>
      <c r="E36" s="644">
        <v>0</v>
      </c>
      <c r="F36" s="644">
        <v>0</v>
      </c>
      <c r="G36" s="1165">
        <f t="shared" si="6"/>
        <v>6250.23</v>
      </c>
      <c r="H36" s="654"/>
      <c r="I36" s="1064"/>
      <c r="J36" s="1064"/>
    </row>
    <row r="37" spans="1:10" ht="24.6" customHeight="1">
      <c r="A37" s="642">
        <v>8</v>
      </c>
      <c r="B37" s="670" t="s">
        <v>34</v>
      </c>
      <c r="C37" s="644">
        <v>0</v>
      </c>
      <c r="D37" s="644">
        <v>0</v>
      </c>
      <c r="E37" s="644">
        <v>0</v>
      </c>
      <c r="F37" s="644">
        <v>0</v>
      </c>
      <c r="G37" s="1165">
        <f t="shared" si="6"/>
        <v>0</v>
      </c>
      <c r="H37" s="654"/>
      <c r="I37" s="1064"/>
      <c r="J37" s="1064"/>
    </row>
    <row r="38" spans="1:10" ht="24.6" customHeight="1">
      <c r="A38" s="655"/>
      <c r="B38" s="651" t="s">
        <v>37</v>
      </c>
      <c r="C38" s="1067">
        <f>SUM(C30:C37)</f>
        <v>11354.289999999999</v>
      </c>
      <c r="D38" s="1067">
        <f t="shared" ref="D38:F38" si="7">SUM(D30:D37)</f>
        <v>0</v>
      </c>
      <c r="E38" s="1067">
        <f t="shared" si="7"/>
        <v>0</v>
      </c>
      <c r="F38" s="1067">
        <f t="shared" si="7"/>
        <v>0</v>
      </c>
      <c r="G38" s="1166">
        <f>SUM(C38:F38)</f>
        <v>11354.289999999999</v>
      </c>
      <c r="H38" s="654"/>
      <c r="I38" s="1068"/>
      <c r="J38" s="1070"/>
    </row>
    <row r="39" spans="1:10" ht="24.6" customHeight="1" thickBot="1">
      <c r="A39" s="656"/>
      <c r="B39" s="657"/>
      <c r="C39" s="658"/>
      <c r="D39" s="658"/>
      <c r="E39" s="658"/>
      <c r="F39" s="658"/>
      <c r="G39" s="1033"/>
      <c r="H39" s="654"/>
      <c r="I39" s="1064"/>
      <c r="J39" s="1064"/>
    </row>
    <row r="40" spans="1:10" ht="24.6" customHeight="1" thickBot="1">
      <c r="A40" s="659"/>
      <c r="B40" s="134" t="s">
        <v>35</v>
      </c>
      <c r="C40" s="1069">
        <f>SUM(C14+C17+C19+C28+C38)</f>
        <v>483166.54</v>
      </c>
      <c r="D40" s="1069">
        <f t="shared" ref="D40:F40" si="8">SUM(D14+D17+D19+D28+D38)</f>
        <v>27651.19</v>
      </c>
      <c r="E40" s="1069">
        <f t="shared" si="8"/>
        <v>0</v>
      </c>
      <c r="F40" s="1069">
        <f t="shared" si="8"/>
        <v>0</v>
      </c>
      <c r="G40" s="1069">
        <f t="shared" ref="G40" si="9">SUM(G14+G17+G19+G28+G38)</f>
        <v>510817.72999999992</v>
      </c>
      <c r="H40" s="654"/>
      <c r="I40" s="1070"/>
      <c r="J40" s="1070"/>
    </row>
    <row r="41" spans="1:10" ht="20.25">
      <c r="A41" s="660"/>
      <c r="B41" s="661"/>
      <c r="C41" s="662"/>
      <c r="D41" s="662"/>
      <c r="E41" s="662"/>
      <c r="F41" s="662"/>
      <c r="G41" s="662"/>
      <c r="H41" s="634"/>
      <c r="I41" s="634"/>
      <c r="J41" s="634"/>
    </row>
    <row r="42" spans="1:10" ht="14.1" customHeight="1">
      <c r="A42" s="663" t="s">
        <v>6</v>
      </c>
      <c r="B42" s="637"/>
      <c r="C42" s="637"/>
      <c r="D42" s="637"/>
      <c r="E42" s="637"/>
      <c r="F42" s="637"/>
      <c r="G42" s="664"/>
      <c r="H42" s="634"/>
      <c r="I42" s="634"/>
      <c r="J42" s="634"/>
    </row>
    <row r="43" spans="1:10" ht="14.1" customHeight="1">
      <c r="A43" s="663" t="s">
        <v>169</v>
      </c>
      <c r="B43" s="637"/>
      <c r="C43" s="637"/>
      <c r="D43" s="637"/>
      <c r="E43" s="664"/>
      <c r="F43" s="637"/>
      <c r="G43" s="637"/>
      <c r="H43" s="634"/>
      <c r="I43" s="634"/>
      <c r="J43" s="634"/>
    </row>
    <row r="44" spans="1:10" ht="14.1" customHeight="1">
      <c r="A44" s="580"/>
      <c r="B44" s="580"/>
      <c r="C44" s="580"/>
      <c r="D44" s="580"/>
      <c r="E44" s="580"/>
      <c r="F44" s="580"/>
      <c r="G44" s="580"/>
      <c r="H44" s="580"/>
      <c r="I44" s="580"/>
      <c r="J44" s="580"/>
    </row>
    <row r="45" spans="1:10" ht="25.9" customHeight="1">
      <c r="A45" s="686" t="s">
        <v>117</v>
      </c>
      <c r="B45" s="633"/>
      <c r="C45" s="633"/>
      <c r="D45" s="633"/>
      <c r="E45" s="633"/>
      <c r="F45" s="633"/>
      <c r="G45" s="633"/>
      <c r="H45" s="633"/>
      <c r="I45" s="633"/>
      <c r="J45" s="633"/>
    </row>
    <row r="46" spans="1:10" ht="14.1" customHeight="1">
      <c r="A46" s="580"/>
      <c r="B46" s="580"/>
      <c r="C46" s="580"/>
      <c r="D46" s="580"/>
      <c r="E46" s="580"/>
      <c r="F46" s="580"/>
      <c r="G46" s="580"/>
      <c r="H46" s="580"/>
      <c r="I46" s="580"/>
      <c r="J46" s="580"/>
    </row>
    <row r="47" spans="1:10" ht="14.1" customHeight="1">
      <c r="A47" s="580"/>
      <c r="B47" s="580"/>
      <c r="C47" s="580"/>
      <c r="D47" s="580"/>
      <c r="E47" s="580"/>
      <c r="F47" s="580"/>
      <c r="G47" s="580"/>
      <c r="H47" s="580"/>
      <c r="I47" s="580"/>
      <c r="J47" s="580"/>
    </row>
    <row r="48" spans="1:10" ht="14.1" customHeight="1">
      <c r="A48" s="580"/>
      <c r="B48" s="580"/>
      <c r="C48" s="580"/>
      <c r="D48" s="580"/>
      <c r="E48" s="580"/>
      <c r="F48" s="580"/>
      <c r="G48" s="580"/>
      <c r="H48" s="580"/>
      <c r="I48" s="580"/>
      <c r="J48" s="580"/>
    </row>
    <row r="49" spans="1:10" ht="15.6" hidden="1" customHeight="1">
      <c r="A49" s="580"/>
      <c r="B49" s="580"/>
      <c r="C49" s="580"/>
      <c r="D49" s="580"/>
      <c r="E49" s="580"/>
      <c r="F49" s="580"/>
      <c r="G49" s="580"/>
      <c r="H49" s="580"/>
      <c r="I49" s="580"/>
      <c r="J49" s="580"/>
    </row>
    <row r="50" spans="1:10" ht="14.1" hidden="1" customHeight="1">
      <c r="A50" s="684" t="s">
        <v>118</v>
      </c>
      <c r="B50" s="580"/>
      <c r="C50" s="580"/>
      <c r="D50" s="580"/>
      <c r="E50" s="580"/>
      <c r="F50" s="580"/>
      <c r="G50" s="580"/>
      <c r="H50" s="580"/>
      <c r="I50" s="580"/>
      <c r="J50" s="580"/>
    </row>
    <row r="51" spans="1:10" ht="14.1" hidden="1" customHeight="1">
      <c r="A51" s="671" t="s">
        <v>67</v>
      </c>
      <c r="B51" s="580"/>
      <c r="C51" s="580"/>
      <c r="D51" s="580"/>
      <c r="E51" s="580"/>
      <c r="F51" s="580"/>
      <c r="G51" s="580"/>
      <c r="H51" s="580"/>
      <c r="I51" s="580"/>
      <c r="J51" s="580"/>
    </row>
    <row r="52" spans="1:10" ht="14.1" hidden="1" customHeight="1">
      <c r="A52" s="671" t="s">
        <v>42</v>
      </c>
      <c r="B52" s="580"/>
      <c r="C52" s="580"/>
      <c r="D52" s="580"/>
      <c r="E52" s="580"/>
      <c r="F52" s="580"/>
      <c r="G52" s="580"/>
      <c r="H52" s="580"/>
      <c r="I52" s="580"/>
      <c r="J52" s="580"/>
    </row>
    <row r="53" spans="1:10" ht="14.1" hidden="1" customHeight="1">
      <c r="A53" s="671" t="s">
        <v>43</v>
      </c>
      <c r="B53" s="580"/>
      <c r="C53" s="580"/>
      <c r="D53" s="580"/>
      <c r="E53" s="580"/>
      <c r="F53" s="580"/>
      <c r="G53" s="580"/>
      <c r="H53" s="580"/>
      <c r="I53" s="580"/>
      <c r="J53" s="580"/>
    </row>
    <row r="54" spans="1:10" ht="14.1" hidden="1" customHeight="1">
      <c r="A54" s="671" t="s">
        <v>44</v>
      </c>
      <c r="B54" s="580"/>
      <c r="C54" s="580"/>
      <c r="D54" s="580"/>
      <c r="E54" s="580"/>
      <c r="F54" s="580"/>
      <c r="G54" s="580"/>
      <c r="H54" s="580"/>
      <c r="I54" s="580"/>
      <c r="J54" s="580"/>
    </row>
    <row r="55" spans="1:10" ht="14.1" hidden="1" customHeight="1">
      <c r="A55" s="671" t="s">
        <v>45</v>
      </c>
      <c r="B55" s="580"/>
      <c r="C55" s="580"/>
      <c r="D55" s="580"/>
      <c r="E55" s="580"/>
      <c r="F55" s="580"/>
      <c r="G55" s="580"/>
      <c r="H55" s="580"/>
      <c r="I55" s="580"/>
      <c r="J55" s="580"/>
    </row>
    <row r="56" spans="1:10" ht="14.1" hidden="1" customHeight="1">
      <c r="A56" s="671" t="s">
        <v>119</v>
      </c>
      <c r="B56" s="580"/>
      <c r="C56" s="580"/>
      <c r="D56" s="580"/>
      <c r="E56" s="580"/>
      <c r="F56" s="580"/>
      <c r="G56" s="580"/>
      <c r="H56" s="580"/>
      <c r="I56" s="580"/>
      <c r="J56" s="580"/>
    </row>
    <row r="57" spans="1:10" ht="14.1" hidden="1" customHeight="1">
      <c r="A57" s="671" t="s">
        <v>47</v>
      </c>
      <c r="B57" s="580"/>
      <c r="C57" s="580"/>
      <c r="D57" s="580"/>
      <c r="E57" s="580"/>
      <c r="F57" s="580"/>
      <c r="G57" s="580"/>
      <c r="H57" s="580"/>
      <c r="I57" s="580"/>
      <c r="J57" s="580"/>
    </row>
    <row r="58" spans="1:10" ht="14.1" hidden="1" customHeight="1">
      <c r="A58" s="671" t="s">
        <v>48</v>
      </c>
      <c r="B58" s="580"/>
      <c r="C58" s="580"/>
      <c r="D58" s="580"/>
      <c r="E58" s="580"/>
      <c r="F58" s="580"/>
      <c r="G58" s="580"/>
      <c r="H58" s="580"/>
      <c r="I58" s="580"/>
      <c r="J58" s="580"/>
    </row>
    <row r="59" spans="1:10" ht="14.1" hidden="1" customHeight="1">
      <c r="A59" s="671" t="s">
        <v>49</v>
      </c>
      <c r="B59" s="580"/>
      <c r="C59" s="580"/>
      <c r="D59" s="580"/>
      <c r="E59" s="580"/>
      <c r="F59" s="580"/>
      <c r="G59" s="580"/>
      <c r="H59" s="580"/>
      <c r="I59" s="580"/>
      <c r="J59" s="580"/>
    </row>
    <row r="60" spans="1:10" ht="14.1" hidden="1" customHeight="1">
      <c r="A60" s="671" t="s">
        <v>50</v>
      </c>
      <c r="B60" s="580"/>
      <c r="C60" s="580"/>
      <c r="D60" s="580"/>
      <c r="E60" s="580"/>
      <c r="F60" s="580"/>
      <c r="G60" s="580"/>
      <c r="H60" s="580"/>
      <c r="I60" s="580"/>
      <c r="J60" s="580"/>
    </row>
    <row r="61" spans="1:10" ht="14.1" hidden="1" customHeight="1">
      <c r="A61" s="671" t="s">
        <v>51</v>
      </c>
      <c r="B61" s="580"/>
      <c r="C61" s="580"/>
      <c r="D61" s="580"/>
      <c r="E61" s="580"/>
      <c r="F61" s="580"/>
      <c r="G61" s="580"/>
      <c r="H61" s="580"/>
      <c r="I61" s="580"/>
      <c r="J61" s="580"/>
    </row>
    <row r="62" spans="1:10" ht="14.1" hidden="1" customHeight="1">
      <c r="A62" s="671" t="s">
        <v>52</v>
      </c>
      <c r="B62" s="580"/>
      <c r="C62" s="580"/>
      <c r="D62" s="580"/>
      <c r="E62" s="580"/>
      <c r="F62" s="580"/>
      <c r="G62" s="580"/>
      <c r="H62" s="580"/>
      <c r="I62" s="580"/>
      <c r="J62" s="580"/>
    </row>
    <row r="63" spans="1:10" ht="14.1" hidden="1" customHeight="1">
      <c r="A63" s="671" t="s">
        <v>68</v>
      </c>
      <c r="B63" s="580"/>
      <c r="C63" s="580"/>
      <c r="D63" s="580"/>
      <c r="E63" s="580"/>
      <c r="F63" s="580"/>
      <c r="G63" s="580"/>
      <c r="H63" s="580"/>
      <c r="I63" s="580"/>
      <c r="J63" s="580"/>
    </row>
    <row r="64" spans="1:10" ht="14.1" hidden="1" customHeight="1">
      <c r="A64" s="671" t="s">
        <v>53</v>
      </c>
      <c r="B64" s="580"/>
      <c r="C64" s="580"/>
      <c r="D64" s="580"/>
      <c r="E64" s="580"/>
      <c r="F64" s="580"/>
      <c r="G64" s="580"/>
      <c r="H64" s="580"/>
      <c r="I64" s="580"/>
      <c r="J64" s="580"/>
    </row>
    <row r="65" spans="1:10" ht="14.1" hidden="1" customHeight="1">
      <c r="A65" s="671" t="s">
        <v>54</v>
      </c>
      <c r="B65" s="580"/>
      <c r="C65" s="580"/>
      <c r="D65" s="580"/>
      <c r="E65" s="580"/>
      <c r="F65" s="580"/>
      <c r="G65" s="580"/>
      <c r="H65" s="580"/>
      <c r="I65" s="580"/>
      <c r="J65" s="580"/>
    </row>
    <row r="66" spans="1:10" ht="14.1" hidden="1" customHeight="1">
      <c r="A66" s="671" t="s">
        <v>55</v>
      </c>
      <c r="B66" s="580"/>
      <c r="C66" s="580"/>
      <c r="D66" s="580"/>
      <c r="E66" s="580"/>
      <c r="F66" s="580"/>
      <c r="G66" s="580"/>
      <c r="H66" s="580"/>
      <c r="I66" s="580"/>
      <c r="J66" s="580"/>
    </row>
    <row r="67" spans="1:10" ht="14.1" hidden="1" customHeight="1">
      <c r="A67" s="671" t="s">
        <v>56</v>
      </c>
      <c r="B67" s="580"/>
      <c r="C67" s="580"/>
      <c r="D67" s="580"/>
      <c r="E67" s="580"/>
      <c r="F67" s="580"/>
      <c r="G67" s="580"/>
      <c r="H67" s="580"/>
      <c r="I67" s="580"/>
      <c r="J67" s="580"/>
    </row>
    <row r="68" spans="1:10" ht="14.1" hidden="1" customHeight="1">
      <c r="A68" s="671" t="s">
        <v>57</v>
      </c>
      <c r="B68" s="580"/>
      <c r="C68" s="580"/>
      <c r="D68" s="580"/>
      <c r="E68" s="580"/>
      <c r="F68" s="580"/>
      <c r="G68" s="580"/>
      <c r="H68" s="580"/>
      <c r="I68" s="580"/>
      <c r="J68" s="580"/>
    </row>
    <row r="69" spans="1:10" ht="14.1" hidden="1" customHeight="1">
      <c r="A69" s="671" t="s">
        <v>120</v>
      </c>
      <c r="B69" s="580"/>
      <c r="C69" s="580"/>
      <c r="D69" s="580"/>
      <c r="E69" s="580"/>
      <c r="F69" s="580"/>
      <c r="G69" s="580"/>
      <c r="H69" s="580"/>
      <c r="I69" s="580"/>
      <c r="J69" s="580"/>
    </row>
    <row r="70" spans="1:10" ht="14.1" hidden="1" customHeight="1">
      <c r="A70" s="671" t="s">
        <v>59</v>
      </c>
      <c r="B70" s="580"/>
      <c r="C70" s="580"/>
      <c r="D70" s="580"/>
      <c r="E70" s="580"/>
      <c r="F70" s="580"/>
      <c r="G70" s="580"/>
      <c r="H70" s="580"/>
      <c r="I70" s="580"/>
      <c r="J70" s="580"/>
    </row>
    <row r="71" spans="1:10" ht="14.1" hidden="1" customHeight="1">
      <c r="A71" s="671" t="s">
        <v>60</v>
      </c>
      <c r="B71" s="580"/>
      <c r="C71" s="580"/>
      <c r="D71" s="580"/>
      <c r="E71" s="580"/>
      <c r="F71" s="580"/>
      <c r="G71" s="580"/>
      <c r="H71" s="580"/>
      <c r="I71" s="580"/>
      <c r="J71" s="580"/>
    </row>
    <row r="72" spans="1:10" ht="14.1" hidden="1" customHeight="1">
      <c r="A72" s="672" t="s">
        <v>61</v>
      </c>
      <c r="B72" s="580"/>
      <c r="C72" s="580"/>
      <c r="D72" s="580"/>
      <c r="E72" s="580"/>
      <c r="F72" s="580"/>
      <c r="G72" s="580"/>
      <c r="H72" s="580"/>
      <c r="I72" s="580"/>
      <c r="J72" s="580"/>
    </row>
    <row r="73" spans="1:10" ht="14.1" hidden="1" customHeight="1">
      <c r="A73" s="672" t="s">
        <v>62</v>
      </c>
      <c r="B73" s="580"/>
      <c r="C73" s="580"/>
      <c r="D73" s="580"/>
      <c r="E73" s="580"/>
      <c r="F73" s="580"/>
      <c r="G73" s="580"/>
      <c r="H73" s="580"/>
      <c r="I73" s="580"/>
      <c r="J73" s="580"/>
    </row>
    <row r="74" spans="1:10" ht="14.1" hidden="1" customHeight="1">
      <c r="A74" s="672" t="s">
        <v>63</v>
      </c>
      <c r="B74" s="580"/>
      <c r="C74" s="580"/>
      <c r="D74" s="580"/>
      <c r="E74" s="580"/>
      <c r="F74" s="580"/>
      <c r="G74" s="580"/>
      <c r="H74" s="580"/>
      <c r="I74" s="580"/>
      <c r="J74" s="580"/>
    </row>
    <row r="75" spans="1:10" ht="14.1" hidden="1" customHeight="1">
      <c r="A75" s="672" t="s">
        <v>64</v>
      </c>
      <c r="B75" s="580"/>
      <c r="C75" s="580"/>
      <c r="D75" s="580"/>
      <c r="E75" s="580"/>
      <c r="F75" s="580"/>
      <c r="G75" s="580"/>
      <c r="H75" s="580"/>
      <c r="I75" s="580"/>
      <c r="J75" s="580"/>
    </row>
    <row r="76" spans="1:10" ht="14.1" hidden="1" customHeight="1">
      <c r="A76" s="672" t="s">
        <v>69</v>
      </c>
      <c r="B76" s="580"/>
      <c r="C76" s="580"/>
      <c r="D76" s="580"/>
      <c r="E76" s="580"/>
      <c r="F76" s="580"/>
      <c r="G76" s="580"/>
      <c r="H76" s="580"/>
      <c r="I76" s="580"/>
      <c r="J76" s="580"/>
    </row>
    <row r="77" spans="1:10" ht="14.1" hidden="1" customHeight="1">
      <c r="A77" s="672" t="s">
        <v>65</v>
      </c>
      <c r="B77" s="580"/>
      <c r="C77" s="580"/>
      <c r="D77" s="580"/>
      <c r="E77" s="580"/>
      <c r="F77" s="580"/>
      <c r="G77" s="580"/>
      <c r="H77" s="580"/>
      <c r="I77" s="580"/>
      <c r="J77" s="580"/>
    </row>
    <row r="78" spans="1:10" ht="14.1" hidden="1" customHeight="1">
      <c r="A78" s="672" t="s">
        <v>66</v>
      </c>
      <c r="B78" s="580"/>
      <c r="C78" s="580"/>
      <c r="D78" s="580"/>
      <c r="E78" s="580"/>
      <c r="F78" s="580"/>
      <c r="G78" s="580"/>
      <c r="H78" s="580"/>
      <c r="I78" s="580"/>
      <c r="J78" s="580"/>
    </row>
    <row r="79" spans="1:10" ht="14.1" customHeight="1">
      <c r="A79" s="633"/>
      <c r="B79" s="580"/>
      <c r="C79" s="580"/>
      <c r="D79" s="580"/>
      <c r="E79" s="580"/>
      <c r="F79" s="580"/>
      <c r="G79" s="580"/>
      <c r="H79" s="580"/>
      <c r="I79" s="580"/>
      <c r="J79" s="580"/>
    </row>
    <row r="198" spans="1:1" ht="14.1" hidden="1" customHeight="1">
      <c r="A198" s="5" t="s">
        <v>41</v>
      </c>
    </row>
    <row r="199" spans="1:1" ht="14.1" hidden="1" customHeight="1">
      <c r="A199" s="6" t="s">
        <v>67</v>
      </c>
    </row>
    <row r="200" spans="1:1" ht="14.1" hidden="1" customHeight="1">
      <c r="A200" s="6" t="s">
        <v>42</v>
      </c>
    </row>
    <row r="201" spans="1:1" ht="14.1" hidden="1" customHeight="1">
      <c r="A201" s="6" t="s">
        <v>43</v>
      </c>
    </row>
    <row r="202" spans="1:1" ht="14.1" hidden="1" customHeight="1">
      <c r="A202" s="6" t="s">
        <v>44</v>
      </c>
    </row>
    <row r="203" spans="1:1" ht="14.1" hidden="1" customHeight="1">
      <c r="A203" s="6" t="s">
        <v>45</v>
      </c>
    </row>
    <row r="204" spans="1:1" ht="14.1" hidden="1" customHeight="1">
      <c r="A204" s="6" t="s">
        <v>46</v>
      </c>
    </row>
    <row r="205" spans="1:1" ht="14.1" hidden="1" customHeight="1">
      <c r="A205" s="6" t="s">
        <v>47</v>
      </c>
    </row>
    <row r="206" spans="1:1" ht="14.1" hidden="1" customHeight="1">
      <c r="A206" s="6" t="s">
        <v>48</v>
      </c>
    </row>
    <row r="207" spans="1:1" ht="14.1" hidden="1" customHeight="1">
      <c r="A207" s="6" t="s">
        <v>49</v>
      </c>
    </row>
    <row r="208" spans="1:1" ht="14.1" hidden="1" customHeight="1">
      <c r="A208" s="6" t="s">
        <v>50</v>
      </c>
    </row>
    <row r="209" spans="1:1" ht="14.1" hidden="1" customHeight="1">
      <c r="A209" s="6" t="s">
        <v>51</v>
      </c>
    </row>
    <row r="210" spans="1:1" ht="14.1" hidden="1" customHeight="1">
      <c r="A210" s="6" t="s">
        <v>52</v>
      </c>
    </row>
    <row r="211" spans="1:1" ht="14.1" hidden="1" customHeight="1">
      <c r="A211" s="6" t="s">
        <v>68</v>
      </c>
    </row>
    <row r="212" spans="1:1" ht="14.1" hidden="1" customHeight="1">
      <c r="A212" s="6" t="s">
        <v>53</v>
      </c>
    </row>
    <row r="213" spans="1:1" ht="14.1" hidden="1" customHeight="1">
      <c r="A213" s="6" t="s">
        <v>54</v>
      </c>
    </row>
    <row r="214" spans="1:1" ht="14.1" hidden="1" customHeight="1">
      <c r="A214" s="6" t="s">
        <v>55</v>
      </c>
    </row>
    <row r="215" spans="1:1" ht="14.1" hidden="1" customHeight="1">
      <c r="A215" s="6" t="s">
        <v>56</v>
      </c>
    </row>
    <row r="216" spans="1:1" ht="14.1" hidden="1" customHeight="1">
      <c r="A216" s="6" t="s">
        <v>57</v>
      </c>
    </row>
    <row r="217" spans="1:1" ht="14.1" hidden="1" customHeight="1">
      <c r="A217" s="6" t="s">
        <v>58</v>
      </c>
    </row>
    <row r="218" spans="1:1" ht="14.1" hidden="1" customHeight="1">
      <c r="A218" s="6" t="s">
        <v>59</v>
      </c>
    </row>
    <row r="219" spans="1:1" ht="14.1" hidden="1" customHeight="1">
      <c r="A219" s="6" t="s">
        <v>60</v>
      </c>
    </row>
    <row r="220" spans="1:1" ht="14.1" hidden="1" customHeight="1">
      <c r="A220" s="7" t="s">
        <v>61</v>
      </c>
    </row>
    <row r="221" spans="1:1" ht="14.1" hidden="1" customHeight="1">
      <c r="A221" s="7" t="s">
        <v>62</v>
      </c>
    </row>
    <row r="222" spans="1:1" ht="14.1" hidden="1" customHeight="1">
      <c r="A222" s="7" t="s">
        <v>63</v>
      </c>
    </row>
    <row r="223" spans="1:1" ht="14.1" hidden="1" customHeight="1">
      <c r="A223" s="7" t="s">
        <v>64</v>
      </c>
    </row>
    <row r="224" spans="1:1" ht="14.1" hidden="1" customHeight="1">
      <c r="A224" s="7" t="s">
        <v>69</v>
      </c>
    </row>
    <row r="225" spans="1:1" ht="14.1" hidden="1" customHeight="1">
      <c r="A225" s="7" t="s">
        <v>65</v>
      </c>
    </row>
    <row r="226" spans="1:1" ht="14.1" hidden="1" customHeight="1">
      <c r="A226" s="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689"/>
      <c r="C1" s="690"/>
      <c r="D1" s="690"/>
      <c r="E1" s="690"/>
      <c r="F1" s="690"/>
      <c r="G1" s="690"/>
      <c r="H1" s="691"/>
      <c r="I1" s="688"/>
      <c r="J1" s="688"/>
    </row>
    <row r="2" spans="1:10" ht="24" customHeight="1">
      <c r="A2" s="689" t="s">
        <v>0</v>
      </c>
      <c r="B2" s="689"/>
      <c r="C2" s="689"/>
      <c r="D2" s="689"/>
      <c r="E2" s="689"/>
      <c r="F2" s="689"/>
      <c r="G2" s="689"/>
      <c r="H2" s="691"/>
      <c r="I2" s="688"/>
      <c r="J2" s="688"/>
    </row>
    <row r="3" spans="1:10" ht="23.1" customHeight="1">
      <c r="A3" s="739" t="s">
        <v>114</v>
      </c>
      <c r="B3" s="689"/>
      <c r="C3" s="689"/>
      <c r="D3" s="689"/>
      <c r="E3" s="689"/>
      <c r="F3" s="689"/>
      <c r="G3" s="689"/>
      <c r="H3" s="691"/>
      <c r="I3" s="688"/>
      <c r="J3" s="688"/>
    </row>
    <row r="4" spans="1:10" ht="15" customHeight="1">
      <c r="A4" s="689"/>
      <c r="B4" s="689"/>
      <c r="C4" s="727"/>
      <c r="D4" s="727"/>
      <c r="E4" s="727"/>
      <c r="F4" s="689"/>
      <c r="G4" s="689"/>
      <c r="H4" s="691"/>
      <c r="I4" s="688"/>
      <c r="J4" s="688"/>
    </row>
    <row r="5" spans="1:10" ht="24.75" customHeight="1" thickBot="1">
      <c r="A5" s="689"/>
      <c r="B5" s="737" t="s">
        <v>115</v>
      </c>
      <c r="C5" s="1180" t="s">
        <v>59</v>
      </c>
      <c r="D5" s="1180"/>
      <c r="E5" s="1180"/>
      <c r="F5" s="1180"/>
      <c r="G5" s="1180"/>
      <c r="H5" s="691"/>
      <c r="I5" s="688"/>
      <c r="J5" s="688"/>
    </row>
    <row r="6" spans="1:10" ht="15" customHeight="1">
      <c r="A6" s="689"/>
      <c r="B6" s="689"/>
      <c r="C6" s="727"/>
      <c r="D6" s="727"/>
      <c r="E6" s="727"/>
      <c r="F6" s="689"/>
      <c r="G6" s="689"/>
      <c r="H6" s="691"/>
      <c r="I6" s="688"/>
      <c r="J6" s="688"/>
    </row>
    <row r="7" spans="1:10" ht="14.1" customHeight="1" thickBot="1">
      <c r="A7" s="691"/>
      <c r="B7" s="691"/>
      <c r="C7" s="691"/>
      <c r="D7" s="691"/>
      <c r="E7" s="691"/>
      <c r="F7" s="691"/>
      <c r="G7" s="691"/>
      <c r="H7" s="691"/>
      <c r="I7" s="688"/>
      <c r="J7" s="688"/>
    </row>
    <row r="8" spans="1:10" ht="106.9" customHeight="1" thickBot="1">
      <c r="A8" s="733"/>
      <c r="B8" s="734" t="s">
        <v>7</v>
      </c>
      <c r="C8" s="734" t="s">
        <v>71</v>
      </c>
      <c r="D8" s="734" t="s">
        <v>95</v>
      </c>
      <c r="E8" s="734" t="s">
        <v>98</v>
      </c>
      <c r="F8" s="734" t="s">
        <v>116</v>
      </c>
      <c r="G8" s="735" t="s">
        <v>36</v>
      </c>
      <c r="H8" s="728"/>
      <c r="I8" s="688"/>
      <c r="J8" s="688"/>
    </row>
    <row r="9" spans="1:10" ht="24.6" customHeight="1">
      <c r="A9" s="729" t="s">
        <v>1</v>
      </c>
      <c r="B9" s="730" t="s">
        <v>8</v>
      </c>
      <c r="C9" s="731"/>
      <c r="D9" s="732"/>
      <c r="E9" s="732"/>
      <c r="F9" s="732"/>
      <c r="G9" s="732"/>
      <c r="H9" s="692"/>
      <c r="I9" s="688"/>
      <c r="J9" s="688"/>
    </row>
    <row r="10" spans="1:10" ht="24.6" customHeight="1">
      <c r="A10" s="696">
        <v>1</v>
      </c>
      <c r="B10" s="720" t="s">
        <v>9</v>
      </c>
      <c r="C10" s="697">
        <v>60211</v>
      </c>
      <c r="D10" s="697">
        <v>0</v>
      </c>
      <c r="E10" s="697">
        <v>0</v>
      </c>
      <c r="F10" s="697">
        <v>0</v>
      </c>
      <c r="G10" s="1062">
        <f>SUM(C10:F10)</f>
        <v>60211</v>
      </c>
      <c r="H10" s="692"/>
      <c r="I10" s="688"/>
      <c r="J10" s="688"/>
    </row>
    <row r="11" spans="1:10" ht="24.6" customHeight="1">
      <c r="A11" s="696">
        <v>2</v>
      </c>
      <c r="B11" s="720" t="s">
        <v>10</v>
      </c>
      <c r="C11" s="698">
        <v>43950</v>
      </c>
      <c r="D11" s="698">
        <v>0</v>
      </c>
      <c r="E11" s="698">
        <v>0</v>
      </c>
      <c r="F11" s="698">
        <v>0</v>
      </c>
      <c r="G11" s="1165">
        <f t="shared" ref="G11:G13" si="0">SUM(C11:F11)</f>
        <v>43950</v>
      </c>
      <c r="H11" s="692"/>
      <c r="I11" s="688"/>
      <c r="J11" s="688"/>
    </row>
    <row r="12" spans="1:10" ht="24.6" customHeight="1">
      <c r="A12" s="696">
        <v>3</v>
      </c>
      <c r="B12" s="720" t="s">
        <v>11</v>
      </c>
      <c r="C12" s="698">
        <v>19980</v>
      </c>
      <c r="D12" s="698">
        <v>0</v>
      </c>
      <c r="E12" s="698">
        <v>0</v>
      </c>
      <c r="F12" s="698">
        <v>0</v>
      </c>
      <c r="G12" s="1165">
        <f t="shared" si="0"/>
        <v>19980</v>
      </c>
      <c r="H12" s="692"/>
      <c r="I12" s="688"/>
      <c r="J12" s="688"/>
    </row>
    <row r="13" spans="1:10" ht="24.6" customHeight="1">
      <c r="A13" s="699">
        <v>4</v>
      </c>
      <c r="B13" s="720" t="s">
        <v>12</v>
      </c>
      <c r="C13" s="698">
        <v>0</v>
      </c>
      <c r="D13" s="698">
        <v>0</v>
      </c>
      <c r="E13" s="698">
        <v>0</v>
      </c>
      <c r="F13" s="698">
        <v>0</v>
      </c>
      <c r="G13" s="1165">
        <f t="shared" si="0"/>
        <v>0</v>
      </c>
      <c r="H13" s="692"/>
      <c r="I13" s="688"/>
      <c r="J13" s="688"/>
    </row>
    <row r="14" spans="1:10" ht="24.6" customHeight="1">
      <c r="A14" s="700"/>
      <c r="B14" s="736" t="s">
        <v>13</v>
      </c>
      <c r="C14" s="1066">
        <f>SUM(C10:C13)</f>
        <v>124141</v>
      </c>
      <c r="D14" s="1066">
        <f t="shared" ref="D14:F14" si="1">SUM(D10:D13)</f>
        <v>0</v>
      </c>
      <c r="E14" s="1066">
        <f t="shared" si="1"/>
        <v>0</v>
      </c>
      <c r="F14" s="1066">
        <f t="shared" si="1"/>
        <v>0</v>
      </c>
      <c r="G14" s="1166">
        <f>SUM(C14:F14)</f>
        <v>124141</v>
      </c>
      <c r="H14" s="692"/>
      <c r="I14" s="1070"/>
      <c r="J14" s="1070"/>
    </row>
    <row r="15" spans="1:10" ht="43.9" customHeight="1">
      <c r="A15" s="693" t="s">
        <v>2</v>
      </c>
      <c r="B15" s="694" t="s">
        <v>14</v>
      </c>
      <c r="C15" s="701"/>
      <c r="D15" s="701"/>
      <c r="E15" s="701"/>
      <c r="F15" s="701"/>
      <c r="G15" s="1165"/>
      <c r="H15" s="692"/>
      <c r="I15" s="1064"/>
      <c r="J15" s="1064"/>
    </row>
    <row r="16" spans="1:10" ht="24.6" customHeight="1">
      <c r="A16" s="702">
        <v>1</v>
      </c>
      <c r="B16" s="721" t="s">
        <v>15</v>
      </c>
      <c r="C16" s="703">
        <v>0</v>
      </c>
      <c r="D16" s="703">
        <v>0</v>
      </c>
      <c r="E16" s="703">
        <v>0</v>
      </c>
      <c r="F16" s="703">
        <v>0</v>
      </c>
      <c r="G16" s="1165">
        <f>SUM(C16:F16)</f>
        <v>0</v>
      </c>
      <c r="H16" s="692"/>
      <c r="I16" s="1064"/>
      <c r="J16" s="1064"/>
    </row>
    <row r="17" spans="1:10" ht="43.9" customHeight="1">
      <c r="A17" s="704"/>
      <c r="B17" s="705" t="s">
        <v>16</v>
      </c>
      <c r="C17" s="1066">
        <f>SUM(C16)</f>
        <v>0</v>
      </c>
      <c r="D17" s="1066">
        <f t="shared" ref="D17:F17" si="2">SUM(D16)</f>
        <v>0</v>
      </c>
      <c r="E17" s="1066">
        <f t="shared" si="2"/>
        <v>0</v>
      </c>
      <c r="F17" s="1066">
        <f t="shared" si="2"/>
        <v>0</v>
      </c>
      <c r="G17" s="1166">
        <f>SUM(C17:F17)</f>
        <v>0</v>
      </c>
      <c r="H17" s="692"/>
      <c r="I17" s="1068"/>
      <c r="J17" s="1070"/>
    </row>
    <row r="18" spans="1:10" ht="43.9" customHeight="1">
      <c r="A18" s="693" t="s">
        <v>3</v>
      </c>
      <c r="B18" s="694" t="s">
        <v>38</v>
      </c>
      <c r="C18" s="701">
        <v>76288</v>
      </c>
      <c r="D18" s="701">
        <v>0</v>
      </c>
      <c r="E18" s="701">
        <v>0</v>
      </c>
      <c r="F18" s="701">
        <v>0</v>
      </c>
      <c r="G18" s="1165">
        <f>SUM(C18:F18)</f>
        <v>76288</v>
      </c>
      <c r="H18" s="692"/>
      <c r="I18" s="1064"/>
      <c r="J18" s="1064"/>
    </row>
    <row r="19" spans="1:10" ht="24.6" customHeight="1">
      <c r="A19" s="704"/>
      <c r="B19" s="705" t="s">
        <v>17</v>
      </c>
      <c r="C19" s="1066">
        <f>SUM(C18)</f>
        <v>76288</v>
      </c>
      <c r="D19" s="1066">
        <f t="shared" ref="D19:F19" si="3">SUM(D18)</f>
        <v>0</v>
      </c>
      <c r="E19" s="1066">
        <f t="shared" si="3"/>
        <v>0</v>
      </c>
      <c r="F19" s="1066">
        <f t="shared" si="3"/>
        <v>0</v>
      </c>
      <c r="G19" s="1166">
        <f>SUM(C19:F19)</f>
        <v>76288</v>
      </c>
      <c r="H19" s="692"/>
      <c r="I19" s="1068"/>
      <c r="J19" s="1070"/>
    </row>
    <row r="20" spans="1:10" ht="24.6" customHeight="1">
      <c r="A20" s="693" t="s">
        <v>4</v>
      </c>
      <c r="B20" s="694" t="s">
        <v>18</v>
      </c>
      <c r="C20" s="701"/>
      <c r="D20" s="701"/>
      <c r="E20" s="701"/>
      <c r="F20" s="701"/>
      <c r="G20" s="1165"/>
      <c r="H20" s="692"/>
      <c r="I20" s="1064"/>
      <c r="J20" s="1064"/>
    </row>
    <row r="21" spans="1:10" ht="24.6" customHeight="1">
      <c r="A21" s="696">
        <v>1</v>
      </c>
      <c r="B21" s="720" t="s">
        <v>19</v>
      </c>
      <c r="C21" s="698">
        <v>605</v>
      </c>
      <c r="D21" s="698">
        <v>0</v>
      </c>
      <c r="E21" s="698">
        <v>0</v>
      </c>
      <c r="F21" s="698">
        <v>0</v>
      </c>
      <c r="G21" s="1165">
        <f t="shared" ref="G21:G27" si="4">SUM(C21:F21)</f>
        <v>605</v>
      </c>
      <c r="H21" s="692"/>
      <c r="I21" s="1064"/>
      <c r="J21" s="1064"/>
    </row>
    <row r="22" spans="1:10" ht="24.6" customHeight="1">
      <c r="A22" s="696">
        <v>2</v>
      </c>
      <c r="B22" s="721" t="s">
        <v>40</v>
      </c>
      <c r="C22" s="698">
        <v>0</v>
      </c>
      <c r="D22" s="698">
        <v>0</v>
      </c>
      <c r="E22" s="698">
        <v>0</v>
      </c>
      <c r="F22" s="698">
        <v>0</v>
      </c>
      <c r="G22" s="1165">
        <f t="shared" si="4"/>
        <v>0</v>
      </c>
      <c r="H22" s="692"/>
      <c r="I22" s="1064"/>
      <c r="J22" s="1064"/>
    </row>
    <row r="23" spans="1:10" ht="24.6" customHeight="1">
      <c r="A23" s="696">
        <v>3</v>
      </c>
      <c r="B23" s="720" t="s">
        <v>20</v>
      </c>
      <c r="C23" s="698">
        <v>289</v>
      </c>
      <c r="D23" s="698">
        <v>0</v>
      </c>
      <c r="E23" s="698">
        <v>0</v>
      </c>
      <c r="F23" s="698">
        <v>0</v>
      </c>
      <c r="G23" s="1165">
        <f t="shared" si="4"/>
        <v>289</v>
      </c>
      <c r="H23" s="692"/>
      <c r="I23" s="1064"/>
      <c r="J23" s="1064"/>
    </row>
    <row r="24" spans="1:10" ht="24.6" customHeight="1">
      <c r="A24" s="696">
        <v>4</v>
      </c>
      <c r="B24" s="720" t="s">
        <v>21</v>
      </c>
      <c r="C24" s="698">
        <v>4452</v>
      </c>
      <c r="D24" s="698">
        <v>0</v>
      </c>
      <c r="E24" s="698">
        <v>0</v>
      </c>
      <c r="F24" s="698">
        <v>0</v>
      </c>
      <c r="G24" s="1165">
        <f t="shared" si="4"/>
        <v>4452</v>
      </c>
      <c r="H24" s="692"/>
      <c r="I24" s="1064"/>
      <c r="J24" s="1064"/>
    </row>
    <row r="25" spans="1:10" ht="24.6" customHeight="1">
      <c r="A25" s="696">
        <v>5</v>
      </c>
      <c r="B25" s="720" t="s">
        <v>22</v>
      </c>
      <c r="C25" s="698">
        <v>0</v>
      </c>
      <c r="D25" s="698">
        <v>0</v>
      </c>
      <c r="E25" s="698">
        <v>0</v>
      </c>
      <c r="F25" s="698">
        <v>0</v>
      </c>
      <c r="G25" s="1165">
        <f t="shared" si="4"/>
        <v>0</v>
      </c>
      <c r="H25" s="692"/>
      <c r="I25" s="1064"/>
      <c r="J25" s="1064"/>
    </row>
    <row r="26" spans="1:10" ht="24.6" customHeight="1">
      <c r="A26" s="696">
        <v>6</v>
      </c>
      <c r="B26" s="720" t="s">
        <v>23</v>
      </c>
      <c r="C26" s="698">
        <v>0</v>
      </c>
      <c r="D26" s="698">
        <v>0</v>
      </c>
      <c r="E26" s="698">
        <v>0</v>
      </c>
      <c r="F26" s="698">
        <v>0</v>
      </c>
      <c r="G26" s="1165">
        <f t="shared" si="4"/>
        <v>0</v>
      </c>
      <c r="H26" s="692"/>
      <c r="I26" s="1064"/>
      <c r="J26" s="1064"/>
    </row>
    <row r="27" spans="1:10" ht="24.6" customHeight="1">
      <c r="A27" s="696">
        <v>7</v>
      </c>
      <c r="B27" s="720" t="s">
        <v>24</v>
      </c>
      <c r="C27" s="701">
        <v>0</v>
      </c>
      <c r="D27" s="701">
        <v>0</v>
      </c>
      <c r="E27" s="701">
        <v>0</v>
      </c>
      <c r="F27" s="701">
        <v>0</v>
      </c>
      <c r="G27" s="1165">
        <f t="shared" si="4"/>
        <v>0</v>
      </c>
      <c r="H27" s="692"/>
      <c r="I27" s="1064"/>
      <c r="J27" s="1064"/>
    </row>
    <row r="28" spans="1:10" ht="24.6" customHeight="1">
      <c r="A28" s="706"/>
      <c r="B28" s="705" t="s">
        <v>25</v>
      </c>
      <c r="C28" s="1067">
        <f>SUM(C21:C27)</f>
        <v>5346</v>
      </c>
      <c r="D28" s="1067">
        <f t="shared" ref="D28:F28" si="5">SUM(D21:D27)</f>
        <v>0</v>
      </c>
      <c r="E28" s="1067">
        <f t="shared" si="5"/>
        <v>0</v>
      </c>
      <c r="F28" s="1067">
        <f t="shared" si="5"/>
        <v>0</v>
      </c>
      <c r="G28" s="1166">
        <f>SUM(C28:F28)</f>
        <v>5346</v>
      </c>
      <c r="H28" s="707"/>
      <c r="I28" s="1064"/>
      <c r="J28" s="1064"/>
    </row>
    <row r="29" spans="1:10" ht="24.6" customHeight="1">
      <c r="A29" s="693" t="s">
        <v>5</v>
      </c>
      <c r="B29" s="719" t="s">
        <v>26</v>
      </c>
      <c r="C29" s="695"/>
      <c r="D29" s="695"/>
      <c r="E29" s="695"/>
      <c r="F29" s="695"/>
      <c r="G29" s="1167"/>
      <c r="H29" s="692"/>
      <c r="I29" s="1064"/>
      <c r="J29" s="1064"/>
    </row>
    <row r="30" spans="1:10" ht="24.6" customHeight="1">
      <c r="A30" s="696">
        <v>1</v>
      </c>
      <c r="B30" s="720" t="s">
        <v>27</v>
      </c>
      <c r="C30" s="698">
        <v>0</v>
      </c>
      <c r="D30" s="698">
        <v>0</v>
      </c>
      <c r="E30" s="698">
        <v>0</v>
      </c>
      <c r="F30" s="698">
        <v>0</v>
      </c>
      <c r="G30" s="1165">
        <f t="shared" ref="G30:G37" si="6">SUM(C30:F30)</f>
        <v>0</v>
      </c>
      <c r="H30" s="692"/>
      <c r="I30" s="1064"/>
      <c r="J30" s="1064"/>
    </row>
    <row r="31" spans="1:10" ht="24.6" customHeight="1">
      <c r="A31" s="696">
        <v>2</v>
      </c>
      <c r="B31" s="722" t="s">
        <v>28</v>
      </c>
      <c r="C31" s="698">
        <v>0</v>
      </c>
      <c r="D31" s="698">
        <v>0</v>
      </c>
      <c r="E31" s="698">
        <v>0</v>
      </c>
      <c r="F31" s="698">
        <v>0</v>
      </c>
      <c r="G31" s="1165">
        <f t="shared" si="6"/>
        <v>0</v>
      </c>
      <c r="H31" s="692"/>
      <c r="I31" s="1064"/>
      <c r="J31" s="1064"/>
    </row>
    <row r="32" spans="1:10" ht="24.6" customHeight="1">
      <c r="A32" s="696">
        <v>3</v>
      </c>
      <c r="B32" s="722" t="s">
        <v>29</v>
      </c>
      <c r="C32" s="698">
        <v>846</v>
      </c>
      <c r="D32" s="698">
        <v>0</v>
      </c>
      <c r="E32" s="698">
        <v>0</v>
      </c>
      <c r="F32" s="698">
        <v>0</v>
      </c>
      <c r="G32" s="1165">
        <f t="shared" si="6"/>
        <v>846</v>
      </c>
      <c r="H32" s="692"/>
      <c r="I32" s="1064"/>
      <c r="J32" s="1064"/>
    </row>
    <row r="33" spans="1:10" ht="24.6" customHeight="1">
      <c r="A33" s="696">
        <v>4</v>
      </c>
      <c r="B33" s="722" t="s">
        <v>30</v>
      </c>
      <c r="C33" s="698">
        <v>0</v>
      </c>
      <c r="D33" s="698">
        <v>0</v>
      </c>
      <c r="E33" s="698">
        <v>0</v>
      </c>
      <c r="F33" s="698">
        <v>0</v>
      </c>
      <c r="G33" s="1165">
        <f t="shared" si="6"/>
        <v>0</v>
      </c>
      <c r="H33" s="692"/>
      <c r="I33" s="1064"/>
      <c r="J33" s="1064"/>
    </row>
    <row r="34" spans="1:10" ht="24.6" customHeight="1">
      <c r="A34" s="696">
        <v>5</v>
      </c>
      <c r="B34" s="723" t="s">
        <v>31</v>
      </c>
      <c r="C34" s="698">
        <v>0</v>
      </c>
      <c r="D34" s="698">
        <v>0</v>
      </c>
      <c r="E34" s="698">
        <v>0</v>
      </c>
      <c r="F34" s="698">
        <v>0</v>
      </c>
      <c r="G34" s="1165">
        <f t="shared" si="6"/>
        <v>0</v>
      </c>
      <c r="H34" s="708"/>
      <c r="I34" s="1064"/>
      <c r="J34" s="1064"/>
    </row>
    <row r="35" spans="1:10" ht="24.6" customHeight="1">
      <c r="A35" s="696">
        <v>6</v>
      </c>
      <c r="B35" s="724" t="s">
        <v>32</v>
      </c>
      <c r="C35" s="698">
        <v>0</v>
      </c>
      <c r="D35" s="698">
        <v>0</v>
      </c>
      <c r="E35" s="698">
        <v>0</v>
      </c>
      <c r="F35" s="698">
        <v>0</v>
      </c>
      <c r="G35" s="1165">
        <f t="shared" si="6"/>
        <v>0</v>
      </c>
      <c r="H35" s="708"/>
      <c r="I35" s="1064"/>
      <c r="J35" s="1064"/>
    </row>
    <row r="36" spans="1:10" ht="24.6" customHeight="1">
      <c r="A36" s="696">
        <v>7</v>
      </c>
      <c r="B36" s="724" t="s">
        <v>33</v>
      </c>
      <c r="C36" s="698">
        <v>0</v>
      </c>
      <c r="D36" s="698">
        <v>0</v>
      </c>
      <c r="E36" s="698">
        <v>0</v>
      </c>
      <c r="F36" s="698">
        <v>0</v>
      </c>
      <c r="G36" s="1165">
        <f t="shared" si="6"/>
        <v>0</v>
      </c>
      <c r="H36" s="708"/>
      <c r="I36" s="1064"/>
      <c r="J36" s="1064"/>
    </row>
    <row r="37" spans="1:10" ht="24.6" customHeight="1">
      <c r="A37" s="696">
        <v>8</v>
      </c>
      <c r="B37" s="724" t="s">
        <v>34</v>
      </c>
      <c r="C37" s="698">
        <v>59</v>
      </c>
      <c r="D37" s="698">
        <v>0</v>
      </c>
      <c r="E37" s="698">
        <v>0</v>
      </c>
      <c r="F37" s="698">
        <v>0</v>
      </c>
      <c r="G37" s="1165">
        <f t="shared" si="6"/>
        <v>59</v>
      </c>
      <c r="H37" s="708"/>
      <c r="I37" s="1064"/>
      <c r="J37" s="1064"/>
    </row>
    <row r="38" spans="1:10" ht="24.6" customHeight="1">
      <c r="A38" s="709"/>
      <c r="B38" s="705" t="s">
        <v>37</v>
      </c>
      <c r="C38" s="1067">
        <f>SUM(C30:C37)</f>
        <v>905</v>
      </c>
      <c r="D38" s="1067">
        <f t="shared" ref="D38:F38" si="7">SUM(D30:D37)</f>
        <v>0</v>
      </c>
      <c r="E38" s="1067">
        <f t="shared" si="7"/>
        <v>0</v>
      </c>
      <c r="F38" s="1067">
        <f t="shared" si="7"/>
        <v>0</v>
      </c>
      <c r="G38" s="1166">
        <f>SUM(C38:F38)</f>
        <v>905</v>
      </c>
      <c r="H38" s="708"/>
      <c r="I38" s="1068"/>
      <c r="J38" s="1070"/>
    </row>
    <row r="39" spans="1:10" ht="24.6" customHeight="1" thickBot="1">
      <c r="A39" s="710"/>
      <c r="B39" s="711"/>
      <c r="C39" s="712"/>
      <c r="D39" s="712"/>
      <c r="E39" s="712"/>
      <c r="F39" s="712"/>
      <c r="G39" s="1033"/>
      <c r="H39" s="708"/>
      <c r="I39" s="1064"/>
      <c r="J39" s="1064"/>
    </row>
    <row r="40" spans="1:10" ht="24.6" customHeight="1" thickBot="1">
      <c r="A40" s="713"/>
      <c r="B40" s="134" t="s">
        <v>35</v>
      </c>
      <c r="C40" s="1069">
        <f>SUM(C14+C17+C19+C28+C38)</f>
        <v>206680</v>
      </c>
      <c r="D40" s="1069">
        <f t="shared" ref="D40:F40" si="8">SUM(D14+D17+D19+D28+D38)</f>
        <v>0</v>
      </c>
      <c r="E40" s="1069">
        <f t="shared" si="8"/>
        <v>0</v>
      </c>
      <c r="F40" s="1069">
        <f t="shared" si="8"/>
        <v>0</v>
      </c>
      <c r="G40" s="1069">
        <f t="shared" ref="G40" si="9">SUM(G14+G17+G19+G28+G38)</f>
        <v>206680</v>
      </c>
      <c r="H40" s="708"/>
      <c r="I40" s="1070"/>
      <c r="J40" s="1070"/>
    </row>
    <row r="41" spans="1:10" ht="14.1" customHeight="1">
      <c r="A41" s="714"/>
      <c r="B41" s="715"/>
      <c r="C41" s="716"/>
      <c r="D41" s="716"/>
      <c r="E41" s="716"/>
      <c r="F41" s="716"/>
      <c r="G41" s="716"/>
      <c r="H41" s="688"/>
      <c r="I41" s="688"/>
      <c r="J41" s="688"/>
    </row>
    <row r="42" spans="1:10" ht="14.1" customHeight="1">
      <c r="A42" s="717" t="s">
        <v>6</v>
      </c>
      <c r="B42" s="691"/>
      <c r="C42" s="691"/>
      <c r="D42" s="691"/>
      <c r="E42" s="691"/>
      <c r="F42" s="691"/>
      <c r="G42" s="718"/>
      <c r="H42" s="688"/>
      <c r="I42" s="688"/>
      <c r="J42" s="688"/>
    </row>
    <row r="43" spans="1:10" ht="14.1" customHeight="1">
      <c r="A43" s="717" t="s">
        <v>169</v>
      </c>
      <c r="B43" s="691"/>
      <c r="C43" s="691"/>
      <c r="D43" s="691"/>
      <c r="E43" s="718"/>
      <c r="F43" s="691"/>
      <c r="G43" s="691"/>
      <c r="H43" s="688"/>
      <c r="I43" s="688"/>
      <c r="J43" s="688"/>
    </row>
    <row r="44" spans="1:10" ht="14.1" customHeight="1">
      <c r="A44" s="634"/>
      <c r="B44" s="634"/>
      <c r="C44" s="634"/>
      <c r="D44" s="634"/>
      <c r="E44" s="634"/>
      <c r="F44" s="634"/>
      <c r="G44" s="634"/>
      <c r="H44" s="634"/>
      <c r="I44" s="634"/>
      <c r="J44" s="634"/>
    </row>
    <row r="45" spans="1:10" ht="25.9" customHeight="1">
      <c r="A45" s="740" t="s">
        <v>117</v>
      </c>
      <c r="B45" s="687"/>
      <c r="C45" s="687"/>
      <c r="D45" s="687"/>
      <c r="E45" s="687"/>
      <c r="F45" s="687"/>
      <c r="G45" s="687"/>
      <c r="H45" s="687"/>
      <c r="I45" s="687"/>
      <c r="J45" s="687"/>
    </row>
    <row r="46" spans="1:10" ht="14.1" customHeight="1">
      <c r="A46" s="634"/>
      <c r="B46" s="634"/>
      <c r="C46" s="634"/>
      <c r="D46" s="634"/>
      <c r="E46" s="634"/>
      <c r="F46" s="634"/>
      <c r="G46" s="634"/>
      <c r="H46" s="634"/>
      <c r="I46" s="634"/>
      <c r="J46" s="634"/>
    </row>
    <row r="47" spans="1:10" ht="14.1" customHeight="1">
      <c r="A47" s="634"/>
      <c r="B47" s="634"/>
      <c r="C47" s="634"/>
      <c r="D47" s="634"/>
      <c r="E47" s="634"/>
      <c r="F47" s="634"/>
      <c r="G47" s="634"/>
      <c r="H47" s="634"/>
      <c r="I47" s="634"/>
      <c r="J47" s="634"/>
    </row>
    <row r="48" spans="1:10" ht="14.1" customHeight="1">
      <c r="A48" s="634"/>
      <c r="B48" s="634"/>
      <c r="C48" s="634"/>
      <c r="D48" s="634"/>
      <c r="E48" s="634"/>
      <c r="F48" s="634"/>
      <c r="G48" s="634"/>
      <c r="H48" s="634"/>
      <c r="I48" s="634"/>
      <c r="J48" s="634"/>
    </row>
    <row r="49" spans="1:10" ht="15.6" hidden="1" customHeight="1">
      <c r="A49" s="634"/>
      <c r="B49" s="634"/>
      <c r="C49" s="634"/>
      <c r="D49" s="634"/>
      <c r="E49" s="634"/>
      <c r="F49" s="634"/>
      <c r="G49" s="634"/>
      <c r="H49" s="634"/>
      <c r="I49" s="634"/>
      <c r="J49" s="634"/>
    </row>
    <row r="50" spans="1:10" ht="14.1" hidden="1" customHeight="1">
      <c r="A50" s="738" t="s">
        <v>118</v>
      </c>
      <c r="B50" s="634"/>
      <c r="C50" s="634"/>
      <c r="D50" s="634"/>
      <c r="E50" s="634"/>
      <c r="F50" s="634"/>
      <c r="G50" s="634"/>
      <c r="H50" s="634"/>
      <c r="I50" s="634"/>
      <c r="J50" s="634"/>
    </row>
    <row r="51" spans="1:10" ht="14.1" hidden="1" customHeight="1">
      <c r="A51" s="725" t="s">
        <v>67</v>
      </c>
      <c r="B51" s="634"/>
      <c r="C51" s="634"/>
      <c r="D51" s="634"/>
      <c r="E51" s="634"/>
      <c r="F51" s="634"/>
      <c r="G51" s="634"/>
      <c r="H51" s="634"/>
      <c r="I51" s="634"/>
      <c r="J51" s="634"/>
    </row>
    <row r="52" spans="1:10" ht="14.1" hidden="1" customHeight="1">
      <c r="A52" s="725" t="s">
        <v>42</v>
      </c>
      <c r="B52" s="634"/>
      <c r="C52" s="634"/>
      <c r="D52" s="634"/>
      <c r="E52" s="634"/>
      <c r="F52" s="634"/>
      <c r="G52" s="634"/>
      <c r="H52" s="634"/>
      <c r="I52" s="634"/>
      <c r="J52" s="634"/>
    </row>
    <row r="53" spans="1:10" ht="14.1" hidden="1" customHeight="1">
      <c r="A53" s="725" t="s">
        <v>43</v>
      </c>
      <c r="B53" s="634"/>
      <c r="C53" s="634"/>
      <c r="D53" s="634"/>
      <c r="E53" s="634"/>
      <c r="F53" s="634"/>
      <c r="G53" s="634"/>
      <c r="H53" s="634"/>
      <c r="I53" s="634"/>
      <c r="J53" s="634"/>
    </row>
    <row r="54" spans="1:10" ht="14.1" hidden="1" customHeight="1">
      <c r="A54" s="725" t="s">
        <v>44</v>
      </c>
      <c r="B54" s="634"/>
      <c r="C54" s="634"/>
      <c r="D54" s="634"/>
      <c r="E54" s="634"/>
      <c r="F54" s="634"/>
      <c r="G54" s="634"/>
      <c r="H54" s="634"/>
      <c r="I54" s="634"/>
      <c r="J54" s="634"/>
    </row>
    <row r="55" spans="1:10" ht="14.1" hidden="1" customHeight="1">
      <c r="A55" s="725" t="s">
        <v>45</v>
      </c>
      <c r="B55" s="634"/>
      <c r="C55" s="634"/>
      <c r="D55" s="634"/>
      <c r="E55" s="634"/>
      <c r="F55" s="634"/>
      <c r="G55" s="634"/>
      <c r="H55" s="634"/>
      <c r="I55" s="634"/>
      <c r="J55" s="634"/>
    </row>
    <row r="56" spans="1:10" ht="14.1" hidden="1" customHeight="1">
      <c r="A56" s="725" t="s">
        <v>119</v>
      </c>
      <c r="B56" s="634"/>
      <c r="C56" s="634"/>
      <c r="D56" s="634"/>
      <c r="E56" s="634"/>
      <c r="F56" s="634"/>
      <c r="G56" s="634"/>
      <c r="H56" s="634"/>
      <c r="I56" s="634"/>
      <c r="J56" s="634"/>
    </row>
    <row r="57" spans="1:10" ht="14.1" hidden="1" customHeight="1">
      <c r="A57" s="725" t="s">
        <v>47</v>
      </c>
      <c r="B57" s="634"/>
      <c r="C57" s="634"/>
      <c r="D57" s="634"/>
      <c r="E57" s="634"/>
      <c r="F57" s="634"/>
      <c r="G57" s="634"/>
      <c r="H57" s="634"/>
      <c r="I57" s="634"/>
      <c r="J57" s="634"/>
    </row>
    <row r="58" spans="1:10" ht="14.1" hidden="1" customHeight="1">
      <c r="A58" s="725" t="s">
        <v>48</v>
      </c>
      <c r="B58" s="634"/>
      <c r="C58" s="634"/>
      <c r="D58" s="634"/>
      <c r="E58" s="634"/>
      <c r="F58" s="634"/>
      <c r="G58" s="634"/>
      <c r="H58" s="634"/>
      <c r="I58" s="634"/>
      <c r="J58" s="634"/>
    </row>
    <row r="59" spans="1:10" ht="14.1" hidden="1" customHeight="1">
      <c r="A59" s="725" t="s">
        <v>49</v>
      </c>
      <c r="B59" s="634"/>
      <c r="C59" s="634"/>
      <c r="D59" s="634"/>
      <c r="E59" s="634"/>
      <c r="F59" s="634"/>
      <c r="G59" s="634"/>
      <c r="H59" s="634"/>
      <c r="I59" s="634"/>
      <c r="J59" s="634"/>
    </row>
    <row r="60" spans="1:10" ht="14.1" hidden="1" customHeight="1">
      <c r="A60" s="725" t="s">
        <v>50</v>
      </c>
      <c r="B60" s="634"/>
      <c r="C60" s="634"/>
      <c r="D60" s="634"/>
      <c r="E60" s="634"/>
      <c r="F60" s="634"/>
      <c r="G60" s="634"/>
      <c r="H60" s="634"/>
      <c r="I60" s="634"/>
      <c r="J60" s="634"/>
    </row>
    <row r="61" spans="1:10" ht="14.1" hidden="1" customHeight="1">
      <c r="A61" s="725" t="s">
        <v>51</v>
      </c>
      <c r="B61" s="634"/>
      <c r="C61" s="634"/>
      <c r="D61" s="634"/>
      <c r="E61" s="634"/>
      <c r="F61" s="634"/>
      <c r="G61" s="634"/>
      <c r="H61" s="634"/>
      <c r="I61" s="634"/>
      <c r="J61" s="634"/>
    </row>
    <row r="62" spans="1:10" ht="14.1" hidden="1" customHeight="1">
      <c r="A62" s="725" t="s">
        <v>52</v>
      </c>
      <c r="B62" s="634"/>
      <c r="C62" s="634"/>
      <c r="D62" s="634"/>
      <c r="E62" s="634"/>
      <c r="F62" s="634"/>
      <c r="G62" s="634"/>
      <c r="H62" s="634"/>
      <c r="I62" s="634"/>
      <c r="J62" s="634"/>
    </row>
    <row r="63" spans="1:10" ht="14.1" hidden="1" customHeight="1">
      <c r="A63" s="725" t="s">
        <v>68</v>
      </c>
      <c r="B63" s="634"/>
      <c r="C63" s="634"/>
      <c r="D63" s="634"/>
      <c r="E63" s="634"/>
      <c r="F63" s="634"/>
      <c r="G63" s="634"/>
      <c r="H63" s="634"/>
      <c r="I63" s="634"/>
      <c r="J63" s="634"/>
    </row>
    <row r="64" spans="1:10" ht="14.1" hidden="1" customHeight="1">
      <c r="A64" s="725" t="s">
        <v>53</v>
      </c>
      <c r="B64" s="634"/>
      <c r="C64" s="634"/>
      <c r="D64" s="634"/>
      <c r="E64" s="634"/>
      <c r="F64" s="634"/>
      <c r="G64" s="634"/>
      <c r="H64" s="634"/>
      <c r="I64" s="634"/>
      <c r="J64" s="634"/>
    </row>
    <row r="65" spans="1:10" ht="14.1" hidden="1" customHeight="1">
      <c r="A65" s="725" t="s">
        <v>54</v>
      </c>
      <c r="B65" s="634"/>
      <c r="C65" s="634"/>
      <c r="D65" s="634"/>
      <c r="E65" s="634"/>
      <c r="F65" s="634"/>
      <c r="G65" s="634"/>
      <c r="H65" s="634"/>
      <c r="I65" s="634"/>
      <c r="J65" s="634"/>
    </row>
    <row r="66" spans="1:10" ht="14.1" hidden="1" customHeight="1">
      <c r="A66" s="725" t="s">
        <v>55</v>
      </c>
      <c r="B66" s="634"/>
      <c r="C66" s="634"/>
      <c r="D66" s="634"/>
      <c r="E66" s="634"/>
      <c r="F66" s="634"/>
      <c r="G66" s="634"/>
      <c r="H66" s="634"/>
      <c r="I66" s="634"/>
      <c r="J66" s="634"/>
    </row>
    <row r="67" spans="1:10" ht="14.1" hidden="1" customHeight="1">
      <c r="A67" s="725" t="s">
        <v>56</v>
      </c>
      <c r="B67" s="634"/>
      <c r="C67" s="634"/>
      <c r="D67" s="634"/>
      <c r="E67" s="634"/>
      <c r="F67" s="634"/>
      <c r="G67" s="634"/>
      <c r="H67" s="634"/>
      <c r="I67" s="634"/>
      <c r="J67" s="634"/>
    </row>
    <row r="68" spans="1:10" ht="14.1" hidden="1" customHeight="1">
      <c r="A68" s="725" t="s">
        <v>57</v>
      </c>
      <c r="B68" s="634"/>
      <c r="C68" s="634"/>
      <c r="D68" s="634"/>
      <c r="E68" s="634"/>
      <c r="F68" s="634"/>
      <c r="G68" s="634"/>
      <c r="H68" s="634"/>
      <c r="I68" s="634"/>
      <c r="J68" s="634"/>
    </row>
    <row r="69" spans="1:10" ht="14.1" hidden="1" customHeight="1">
      <c r="A69" s="725" t="s">
        <v>120</v>
      </c>
      <c r="B69" s="634"/>
      <c r="C69" s="634"/>
      <c r="D69" s="634"/>
      <c r="E69" s="634"/>
      <c r="F69" s="634"/>
      <c r="G69" s="634"/>
      <c r="H69" s="634"/>
      <c r="I69" s="634"/>
      <c r="J69" s="634"/>
    </row>
    <row r="70" spans="1:10" ht="14.1" hidden="1" customHeight="1">
      <c r="A70" s="725" t="s">
        <v>59</v>
      </c>
      <c r="B70" s="634"/>
      <c r="C70" s="634"/>
      <c r="D70" s="634"/>
      <c r="E70" s="634"/>
      <c r="F70" s="634"/>
      <c r="G70" s="634"/>
      <c r="H70" s="634"/>
      <c r="I70" s="634"/>
      <c r="J70" s="634"/>
    </row>
    <row r="71" spans="1:10" ht="14.1" hidden="1" customHeight="1">
      <c r="A71" s="725" t="s">
        <v>60</v>
      </c>
      <c r="B71" s="634"/>
      <c r="C71" s="634"/>
      <c r="D71" s="634"/>
      <c r="E71" s="634"/>
      <c r="F71" s="634"/>
      <c r="G71" s="634"/>
      <c r="H71" s="634"/>
      <c r="I71" s="634"/>
      <c r="J71" s="634"/>
    </row>
    <row r="72" spans="1:10" ht="14.1" hidden="1" customHeight="1">
      <c r="A72" s="726" t="s">
        <v>61</v>
      </c>
      <c r="B72" s="634"/>
      <c r="C72" s="634"/>
      <c r="D72" s="634"/>
      <c r="E72" s="634"/>
      <c r="F72" s="634"/>
      <c r="G72" s="634"/>
      <c r="H72" s="634"/>
      <c r="I72" s="634"/>
      <c r="J72" s="634"/>
    </row>
    <row r="73" spans="1:10" ht="14.1" hidden="1" customHeight="1">
      <c r="A73" s="726" t="s">
        <v>62</v>
      </c>
      <c r="B73" s="634"/>
      <c r="C73" s="634"/>
      <c r="D73" s="634"/>
      <c r="E73" s="634"/>
      <c r="F73" s="634"/>
      <c r="G73" s="634"/>
      <c r="H73" s="634"/>
      <c r="I73" s="634"/>
      <c r="J73" s="634"/>
    </row>
    <row r="74" spans="1:10" ht="14.1" hidden="1" customHeight="1">
      <c r="A74" s="726" t="s">
        <v>63</v>
      </c>
      <c r="B74" s="634"/>
      <c r="C74" s="634"/>
      <c r="D74" s="634"/>
      <c r="E74" s="634"/>
      <c r="F74" s="634"/>
      <c r="G74" s="634"/>
      <c r="H74" s="634"/>
      <c r="I74" s="634"/>
      <c r="J74" s="634"/>
    </row>
    <row r="75" spans="1:10" ht="14.1" hidden="1" customHeight="1">
      <c r="A75" s="726" t="s">
        <v>64</v>
      </c>
      <c r="B75" s="634"/>
      <c r="C75" s="634"/>
      <c r="D75" s="634"/>
      <c r="E75" s="634"/>
      <c r="F75" s="634"/>
      <c r="G75" s="634"/>
      <c r="H75" s="634"/>
      <c r="I75" s="634"/>
      <c r="J75" s="634"/>
    </row>
    <row r="76" spans="1:10" ht="14.1" hidden="1" customHeight="1">
      <c r="A76" s="726" t="s">
        <v>69</v>
      </c>
      <c r="B76" s="634"/>
      <c r="C76" s="634"/>
      <c r="D76" s="634"/>
      <c r="E76" s="634"/>
      <c r="F76" s="634"/>
      <c r="G76" s="634"/>
      <c r="H76" s="634"/>
      <c r="I76" s="634"/>
      <c r="J76" s="634"/>
    </row>
    <row r="77" spans="1:10" ht="14.1" hidden="1" customHeight="1">
      <c r="A77" s="726" t="s">
        <v>65</v>
      </c>
      <c r="B77" s="634"/>
      <c r="C77" s="634"/>
      <c r="D77" s="634"/>
      <c r="E77" s="634"/>
      <c r="F77" s="634"/>
      <c r="G77" s="634"/>
      <c r="H77" s="634"/>
      <c r="I77" s="634"/>
      <c r="J77" s="634"/>
    </row>
    <row r="78" spans="1:10" ht="14.1" hidden="1" customHeight="1">
      <c r="A78" s="726" t="s">
        <v>66</v>
      </c>
      <c r="B78" s="634"/>
      <c r="C78" s="634"/>
      <c r="D78" s="634"/>
      <c r="E78" s="634"/>
      <c r="F78" s="634"/>
      <c r="G78" s="634"/>
      <c r="H78" s="634"/>
      <c r="I78" s="634"/>
      <c r="J78" s="634"/>
    </row>
    <row r="79" spans="1:10" ht="14.1" customHeight="1">
      <c r="A79" s="687"/>
      <c r="B79" s="634"/>
      <c r="C79" s="634"/>
      <c r="D79" s="634"/>
      <c r="E79" s="634"/>
      <c r="F79" s="634"/>
      <c r="G79" s="634"/>
      <c r="H79" s="634"/>
      <c r="I79" s="634"/>
      <c r="J79" s="634"/>
    </row>
    <row r="80" spans="1:10" ht="14.1" customHeight="1">
      <c r="A80" s="138"/>
      <c r="B80" s="138"/>
      <c r="C80" s="138"/>
      <c r="D80" s="138"/>
      <c r="E80" s="138"/>
      <c r="F80" s="138"/>
      <c r="G80" s="138"/>
      <c r="H80" s="138"/>
      <c r="I80" s="138"/>
      <c r="J80" s="138"/>
    </row>
    <row r="81" spans="1:10" ht="14.1" customHeight="1">
      <c r="A81" s="138"/>
      <c r="B81" s="138"/>
      <c r="C81" s="138"/>
      <c r="D81" s="138"/>
      <c r="E81" s="138"/>
      <c r="F81" s="138"/>
      <c r="G81" s="138"/>
      <c r="H81" s="138"/>
      <c r="I81" s="138"/>
      <c r="J81" s="138"/>
    </row>
    <row r="82" spans="1:10" ht="14.1" customHeight="1">
      <c r="A82" s="138"/>
      <c r="B82" s="138"/>
      <c r="C82" s="138"/>
      <c r="D82" s="138"/>
      <c r="E82" s="138"/>
      <c r="F82" s="138"/>
      <c r="G82" s="138"/>
      <c r="H82" s="138"/>
      <c r="I82" s="138"/>
      <c r="J82" s="138"/>
    </row>
    <row r="83" spans="1:10" ht="14.1" customHeight="1">
      <c r="A83" s="138"/>
      <c r="B83" s="138"/>
      <c r="C83" s="138"/>
      <c r="D83" s="138"/>
      <c r="E83" s="138"/>
      <c r="F83" s="138"/>
      <c r="G83" s="138"/>
      <c r="H83" s="138"/>
      <c r="I83" s="138"/>
      <c r="J83" s="138"/>
    </row>
    <row r="84" spans="1:10" ht="14.1" customHeight="1">
      <c r="A84" s="138"/>
      <c r="B84" s="138"/>
      <c r="C84" s="138"/>
      <c r="D84" s="138"/>
      <c r="E84" s="138"/>
      <c r="F84" s="138"/>
      <c r="G84" s="138"/>
      <c r="H84" s="138"/>
      <c r="I84" s="138"/>
      <c r="J84" s="138"/>
    </row>
    <row r="85" spans="1:10" ht="14.1" customHeight="1">
      <c r="A85" s="138"/>
      <c r="B85" s="138"/>
      <c r="C85" s="138"/>
      <c r="D85" s="138"/>
      <c r="E85" s="138"/>
      <c r="F85" s="138"/>
      <c r="G85" s="138"/>
      <c r="H85" s="138"/>
      <c r="I85" s="138"/>
      <c r="J85" s="138"/>
    </row>
    <row r="86" spans="1:10" ht="14.1" customHeight="1">
      <c r="A86" s="138"/>
      <c r="B86" s="138"/>
      <c r="C86" s="138"/>
      <c r="D86" s="138"/>
      <c r="E86" s="138"/>
      <c r="F86" s="138"/>
      <c r="G86" s="138"/>
      <c r="H86" s="138"/>
      <c r="I86" s="138"/>
      <c r="J86" s="138"/>
    </row>
    <row r="87" spans="1:10" ht="14.1" customHeight="1">
      <c r="A87" s="138"/>
      <c r="B87" s="138"/>
      <c r="C87" s="138"/>
      <c r="D87" s="138"/>
      <c r="E87" s="138"/>
      <c r="F87" s="138"/>
      <c r="G87" s="138"/>
      <c r="H87" s="138"/>
      <c r="I87" s="138"/>
      <c r="J87" s="138"/>
    </row>
    <row r="88" spans="1:10" ht="14.1" customHeight="1">
      <c r="A88" s="138"/>
      <c r="B88" s="138"/>
      <c r="C88" s="138"/>
      <c r="D88" s="138"/>
      <c r="E88" s="138"/>
      <c r="F88" s="138"/>
      <c r="G88" s="138"/>
      <c r="H88" s="138"/>
      <c r="I88" s="138"/>
      <c r="J88" s="138"/>
    </row>
    <row r="89" spans="1:10" ht="14.1" customHeight="1">
      <c r="A89" s="138"/>
      <c r="B89" s="138"/>
      <c r="C89" s="138"/>
      <c r="D89" s="138"/>
      <c r="E89" s="138"/>
      <c r="F89" s="138"/>
      <c r="G89" s="138"/>
      <c r="H89" s="138"/>
      <c r="I89" s="138"/>
      <c r="J89" s="138"/>
    </row>
    <row r="90" spans="1:10" ht="14.1" customHeight="1">
      <c r="A90" s="138"/>
      <c r="B90" s="138"/>
      <c r="C90" s="138"/>
      <c r="D90" s="138"/>
      <c r="E90" s="138"/>
      <c r="F90" s="138"/>
      <c r="G90" s="138"/>
      <c r="H90" s="138"/>
      <c r="I90" s="138"/>
      <c r="J90" s="138"/>
    </row>
    <row r="91" spans="1:10" ht="14.1" customHeight="1">
      <c r="A91" s="138"/>
      <c r="B91" s="138"/>
      <c r="C91" s="138"/>
      <c r="D91" s="138"/>
      <c r="E91" s="138"/>
      <c r="F91" s="138"/>
      <c r="G91" s="138"/>
      <c r="H91" s="138"/>
      <c r="I91" s="138"/>
      <c r="J91" s="138"/>
    </row>
    <row r="92" spans="1:10" ht="14.1" customHeight="1">
      <c r="A92" s="138"/>
      <c r="B92" s="138"/>
      <c r="C92" s="138"/>
      <c r="D92" s="138"/>
      <c r="E92" s="138"/>
      <c r="F92" s="138"/>
      <c r="G92" s="138"/>
      <c r="H92" s="138"/>
      <c r="I92" s="138"/>
      <c r="J92" s="138"/>
    </row>
    <row r="93" spans="1:10" ht="14.1" customHeight="1">
      <c r="A93" s="138"/>
      <c r="B93" s="138"/>
      <c r="C93" s="138"/>
      <c r="D93" s="138"/>
      <c r="E93" s="138"/>
      <c r="F93" s="138"/>
      <c r="G93" s="138"/>
      <c r="H93" s="138"/>
      <c r="I93" s="138"/>
      <c r="J93" s="138"/>
    </row>
    <row r="94" spans="1:10" ht="14.1" customHeight="1">
      <c r="A94" s="138"/>
      <c r="B94" s="138"/>
      <c r="C94" s="138"/>
      <c r="D94" s="138"/>
      <c r="E94" s="138"/>
      <c r="F94" s="138"/>
      <c r="G94" s="138"/>
      <c r="H94" s="138"/>
      <c r="I94" s="138"/>
      <c r="J94" s="138"/>
    </row>
    <row r="95" spans="1:10" ht="14.1" customHeight="1">
      <c r="A95" s="138"/>
      <c r="B95" s="138"/>
      <c r="C95" s="138"/>
      <c r="D95" s="138"/>
      <c r="E95" s="138"/>
      <c r="F95" s="138"/>
      <c r="G95" s="138"/>
      <c r="H95" s="138"/>
      <c r="I95" s="138"/>
      <c r="J95" s="138"/>
    </row>
    <row r="96" spans="1:10" ht="14.1" customHeight="1">
      <c r="A96" s="138"/>
      <c r="B96" s="138"/>
      <c r="C96" s="138"/>
      <c r="D96" s="138"/>
      <c r="E96" s="138"/>
      <c r="F96" s="138"/>
      <c r="G96" s="138"/>
      <c r="H96" s="138"/>
      <c r="I96" s="138"/>
      <c r="J96" s="138"/>
    </row>
    <row r="97" spans="1:10" ht="14.1" customHeight="1">
      <c r="A97" s="138"/>
      <c r="B97" s="138"/>
      <c r="C97" s="138"/>
      <c r="D97" s="138"/>
      <c r="E97" s="138"/>
      <c r="F97" s="138"/>
      <c r="G97" s="138"/>
      <c r="H97" s="138"/>
      <c r="I97" s="138"/>
      <c r="J97" s="138"/>
    </row>
    <row r="98" spans="1:10" ht="14.1" customHeight="1">
      <c r="A98" s="138"/>
      <c r="B98" s="138"/>
      <c r="C98" s="138"/>
      <c r="D98" s="138"/>
      <c r="E98" s="138"/>
      <c r="F98" s="138"/>
      <c r="G98" s="138"/>
      <c r="H98" s="138"/>
      <c r="I98" s="138"/>
      <c r="J98" s="138"/>
    </row>
    <row r="99" spans="1:10" ht="14.1" customHeight="1">
      <c r="A99" s="138"/>
      <c r="B99" s="138"/>
      <c r="C99" s="138"/>
      <c r="D99" s="138"/>
      <c r="E99" s="138"/>
      <c r="F99" s="138"/>
      <c r="G99" s="138"/>
      <c r="H99" s="138"/>
      <c r="I99" s="138"/>
      <c r="J99" s="138"/>
    </row>
    <row r="100" spans="1:10" ht="14.1" customHeight="1">
      <c r="A100" s="138"/>
      <c r="B100" s="138"/>
      <c r="C100" s="138"/>
      <c r="D100" s="138"/>
      <c r="E100" s="138"/>
      <c r="F100" s="138"/>
      <c r="G100" s="138"/>
      <c r="H100" s="138"/>
      <c r="I100" s="138"/>
      <c r="J100" s="138"/>
    </row>
    <row r="101" spans="1:10" ht="14.1" customHeight="1">
      <c r="A101" s="138"/>
      <c r="B101" s="138"/>
      <c r="C101" s="138"/>
      <c r="D101" s="138"/>
      <c r="E101" s="138"/>
      <c r="F101" s="138"/>
      <c r="G101" s="138"/>
      <c r="H101" s="138"/>
      <c r="I101" s="138"/>
      <c r="J101" s="138"/>
    </row>
    <row r="102" spans="1:10" ht="14.1" customHeight="1">
      <c r="A102" s="138"/>
      <c r="B102" s="138"/>
      <c r="C102" s="138"/>
      <c r="D102" s="138"/>
      <c r="E102" s="138"/>
      <c r="F102" s="138"/>
      <c r="G102" s="138"/>
      <c r="H102" s="138"/>
      <c r="I102" s="138"/>
      <c r="J102" s="138"/>
    </row>
    <row r="103" spans="1:10" ht="14.1" customHeight="1">
      <c r="A103" s="138"/>
      <c r="B103" s="138"/>
      <c r="C103" s="138"/>
      <c r="D103" s="138"/>
      <c r="E103" s="138"/>
      <c r="F103" s="138"/>
      <c r="G103" s="138"/>
      <c r="H103" s="138"/>
      <c r="I103" s="138"/>
      <c r="J103" s="138"/>
    </row>
    <row r="104" spans="1:10" ht="14.1" customHeight="1">
      <c r="A104" s="138"/>
      <c r="B104" s="138"/>
      <c r="C104" s="138"/>
      <c r="D104" s="138"/>
      <c r="E104" s="138"/>
      <c r="F104" s="138"/>
      <c r="G104" s="138"/>
      <c r="H104" s="138"/>
      <c r="I104" s="138"/>
      <c r="J104" s="138"/>
    </row>
    <row r="105" spans="1:10" ht="14.1" customHeight="1">
      <c r="A105" s="138"/>
      <c r="B105" s="138"/>
      <c r="C105" s="138"/>
      <c r="D105" s="138"/>
      <c r="E105" s="138"/>
      <c r="F105" s="138"/>
      <c r="G105" s="138"/>
      <c r="H105" s="138"/>
      <c r="I105" s="138"/>
      <c r="J105" s="138"/>
    </row>
    <row r="106" spans="1:10" ht="14.1" customHeight="1">
      <c r="A106" s="138"/>
      <c r="B106" s="138"/>
      <c r="C106" s="138"/>
      <c r="D106" s="138"/>
      <c r="E106" s="138"/>
      <c r="F106" s="138"/>
      <c r="G106" s="138"/>
      <c r="H106" s="138"/>
      <c r="I106" s="138"/>
      <c r="J106" s="138"/>
    </row>
    <row r="107" spans="1:10" ht="14.1" customHeight="1">
      <c r="A107" s="138"/>
      <c r="B107" s="138"/>
      <c r="C107" s="138"/>
      <c r="D107" s="138"/>
      <c r="E107" s="138"/>
      <c r="F107" s="138"/>
      <c r="G107" s="138"/>
      <c r="H107" s="138"/>
      <c r="I107" s="138"/>
      <c r="J107" s="138"/>
    </row>
    <row r="108" spans="1:10" ht="14.1" customHeight="1">
      <c r="A108" s="138"/>
      <c r="B108" s="138"/>
      <c r="C108" s="138"/>
      <c r="D108" s="138"/>
      <c r="E108" s="138"/>
      <c r="F108" s="138"/>
      <c r="G108" s="138"/>
      <c r="H108" s="138"/>
      <c r="I108" s="138"/>
      <c r="J108" s="138"/>
    </row>
    <row r="109" spans="1:10" ht="14.1" customHeight="1">
      <c r="A109" s="138"/>
      <c r="B109" s="138"/>
      <c r="C109" s="138"/>
      <c r="D109" s="138"/>
      <c r="E109" s="138"/>
      <c r="F109" s="138"/>
      <c r="G109" s="138"/>
      <c r="H109" s="138"/>
      <c r="I109" s="138"/>
      <c r="J109" s="138"/>
    </row>
    <row r="110" spans="1:10" ht="14.1" customHeight="1">
      <c r="A110" s="138"/>
      <c r="B110" s="138"/>
      <c r="C110" s="138"/>
      <c r="D110" s="138"/>
      <c r="E110" s="138"/>
      <c r="F110" s="138"/>
      <c r="G110" s="138"/>
      <c r="H110" s="138"/>
      <c r="I110" s="138"/>
      <c r="J110" s="138"/>
    </row>
    <row r="111" spans="1:10" ht="14.1" customHeight="1">
      <c r="A111" s="138"/>
      <c r="B111" s="138"/>
      <c r="C111" s="138"/>
      <c r="D111" s="138"/>
      <c r="E111" s="138"/>
      <c r="F111" s="138"/>
      <c r="G111" s="138"/>
      <c r="H111" s="138"/>
      <c r="I111" s="138"/>
      <c r="J111" s="138"/>
    </row>
    <row r="112" spans="1:10" ht="14.1" customHeight="1">
      <c r="A112" s="138"/>
      <c r="B112" s="138"/>
      <c r="C112" s="138"/>
      <c r="D112" s="138"/>
      <c r="E112" s="138"/>
      <c r="F112" s="138"/>
      <c r="G112" s="138"/>
      <c r="H112" s="138"/>
      <c r="I112" s="138"/>
      <c r="J112" s="138"/>
    </row>
    <row r="113" spans="1:10" ht="14.1" customHeight="1">
      <c r="A113" s="138"/>
      <c r="B113" s="138"/>
      <c r="C113" s="138"/>
      <c r="D113" s="138"/>
      <c r="E113" s="138"/>
      <c r="F113" s="138"/>
      <c r="G113" s="138"/>
      <c r="H113" s="138"/>
      <c r="I113" s="138"/>
      <c r="J113" s="138"/>
    </row>
    <row r="114" spans="1:10" ht="14.1" customHeight="1">
      <c r="A114" s="138"/>
      <c r="B114" s="138"/>
      <c r="C114" s="138"/>
      <c r="D114" s="138"/>
      <c r="E114" s="138"/>
      <c r="F114" s="138"/>
      <c r="G114" s="138"/>
      <c r="H114" s="138"/>
      <c r="I114" s="138"/>
      <c r="J114" s="138"/>
    </row>
    <row r="115" spans="1:10" ht="14.1" customHeight="1">
      <c r="A115" s="138"/>
      <c r="B115" s="138"/>
      <c r="C115" s="138"/>
      <c r="D115" s="138"/>
      <c r="E115" s="138"/>
      <c r="F115" s="138"/>
      <c r="G115" s="138"/>
      <c r="H115" s="138"/>
      <c r="I115" s="138"/>
      <c r="J115" s="138"/>
    </row>
    <row r="116" spans="1:10" ht="14.1" customHeight="1">
      <c r="A116" s="138"/>
      <c r="B116" s="138"/>
      <c r="C116" s="138"/>
      <c r="D116" s="138"/>
      <c r="E116" s="138"/>
      <c r="F116" s="138"/>
      <c r="G116" s="138"/>
      <c r="H116" s="138"/>
      <c r="I116" s="138"/>
      <c r="J116" s="138"/>
    </row>
    <row r="117" spans="1:10" ht="14.1" customHeight="1">
      <c r="A117" s="138"/>
      <c r="B117" s="138"/>
      <c r="C117" s="138"/>
      <c r="D117" s="138"/>
      <c r="E117" s="138"/>
      <c r="F117" s="138"/>
      <c r="G117" s="138"/>
      <c r="H117" s="138"/>
      <c r="I117" s="138"/>
      <c r="J117" s="138"/>
    </row>
    <row r="118" spans="1:10" ht="14.1" customHeight="1">
      <c r="A118" s="138"/>
      <c r="B118" s="138"/>
      <c r="C118" s="138"/>
      <c r="D118" s="138"/>
      <c r="E118" s="138"/>
      <c r="F118" s="138"/>
      <c r="G118" s="138"/>
      <c r="H118" s="138"/>
      <c r="I118" s="138"/>
      <c r="J118" s="138"/>
    </row>
    <row r="119" spans="1:10" ht="14.1" customHeight="1">
      <c r="A119" s="138"/>
      <c r="B119" s="138"/>
      <c r="C119" s="138"/>
      <c r="D119" s="138"/>
      <c r="E119" s="138"/>
      <c r="F119" s="138"/>
      <c r="G119" s="138"/>
      <c r="H119" s="138"/>
      <c r="I119" s="138"/>
      <c r="J119" s="138"/>
    </row>
    <row r="120" spans="1:10" ht="14.1" customHeight="1">
      <c r="A120" s="138"/>
      <c r="B120" s="138"/>
      <c r="C120" s="138"/>
      <c r="D120" s="138"/>
      <c r="E120" s="138"/>
      <c r="F120" s="138"/>
      <c r="G120" s="138"/>
      <c r="H120" s="138"/>
      <c r="I120" s="138"/>
      <c r="J120" s="138"/>
    </row>
    <row r="121" spans="1:10" ht="14.1" customHeight="1">
      <c r="A121" s="138"/>
      <c r="B121" s="138"/>
      <c r="C121" s="138"/>
      <c r="D121" s="138"/>
      <c r="E121" s="138"/>
      <c r="F121" s="138"/>
      <c r="G121" s="138"/>
      <c r="H121" s="138"/>
      <c r="I121" s="138"/>
      <c r="J121" s="138"/>
    </row>
    <row r="122" spans="1:10" ht="14.1" customHeight="1">
      <c r="A122" s="138"/>
      <c r="B122" s="138"/>
      <c r="C122" s="138"/>
      <c r="D122" s="138"/>
      <c r="E122" s="138"/>
      <c r="F122" s="138"/>
      <c r="G122" s="138"/>
      <c r="H122" s="138"/>
      <c r="I122" s="138"/>
      <c r="J122" s="138"/>
    </row>
    <row r="123" spans="1:10" ht="14.1" customHeight="1">
      <c r="A123" s="138"/>
      <c r="B123" s="138"/>
      <c r="C123" s="138"/>
      <c r="D123" s="138"/>
      <c r="E123" s="138"/>
      <c r="F123" s="138"/>
      <c r="G123" s="138"/>
      <c r="H123" s="138"/>
      <c r="I123" s="138"/>
      <c r="J123" s="138"/>
    </row>
    <row r="124" spans="1:10" ht="14.1" customHeight="1">
      <c r="A124" s="138"/>
      <c r="B124" s="138"/>
      <c r="C124" s="138"/>
      <c r="D124" s="138"/>
      <c r="E124" s="138"/>
      <c r="F124" s="138"/>
      <c r="G124" s="138"/>
      <c r="H124" s="138"/>
      <c r="I124" s="138"/>
      <c r="J124" s="138"/>
    </row>
    <row r="125" spans="1:10" ht="14.1" customHeight="1">
      <c r="A125" s="138"/>
      <c r="B125" s="138"/>
      <c r="C125" s="138"/>
      <c r="D125" s="138"/>
      <c r="E125" s="138"/>
      <c r="F125" s="138"/>
      <c r="G125" s="138"/>
      <c r="H125" s="138"/>
      <c r="I125" s="138"/>
      <c r="J125" s="138"/>
    </row>
    <row r="126" spans="1:10" ht="14.1" customHeight="1">
      <c r="A126" s="138"/>
      <c r="B126" s="138"/>
      <c r="C126" s="138"/>
      <c r="D126" s="138"/>
      <c r="E126" s="138"/>
      <c r="F126" s="138"/>
      <c r="G126" s="138"/>
      <c r="H126" s="138"/>
      <c r="I126" s="138"/>
      <c r="J126" s="138"/>
    </row>
    <row r="127" spans="1:10" ht="14.1" customHeight="1">
      <c r="A127" s="138"/>
      <c r="B127" s="138"/>
      <c r="C127" s="138"/>
      <c r="D127" s="138"/>
      <c r="E127" s="138"/>
      <c r="F127" s="138"/>
      <c r="G127" s="138"/>
      <c r="H127" s="138"/>
      <c r="I127" s="138"/>
      <c r="J127" s="138"/>
    </row>
    <row r="128" spans="1:10" ht="14.1" customHeight="1">
      <c r="A128" s="138"/>
      <c r="B128" s="138"/>
      <c r="C128" s="138"/>
      <c r="D128" s="138"/>
      <c r="E128" s="138"/>
      <c r="F128" s="138"/>
      <c r="G128" s="138"/>
      <c r="H128" s="138"/>
      <c r="I128" s="138"/>
      <c r="J128" s="138"/>
    </row>
    <row r="129" spans="1:10" ht="14.1" customHeight="1">
      <c r="A129" s="138"/>
      <c r="B129" s="138"/>
      <c r="C129" s="138"/>
      <c r="D129" s="138"/>
      <c r="E129" s="138"/>
      <c r="F129" s="138"/>
      <c r="G129" s="138"/>
      <c r="H129" s="138"/>
      <c r="I129" s="138"/>
      <c r="J129" s="138"/>
    </row>
    <row r="130" spans="1:10" ht="14.1" customHeight="1">
      <c r="A130" s="138"/>
      <c r="B130" s="138"/>
      <c r="C130" s="138"/>
      <c r="D130" s="138"/>
      <c r="E130" s="138"/>
      <c r="F130" s="138"/>
      <c r="G130" s="138"/>
      <c r="H130" s="138"/>
      <c r="I130" s="138"/>
      <c r="J130" s="138"/>
    </row>
    <row r="131" spans="1:10" ht="14.1" customHeight="1">
      <c r="A131" s="138"/>
      <c r="B131" s="138"/>
      <c r="C131" s="138"/>
      <c r="D131" s="138"/>
      <c r="E131" s="138"/>
      <c r="F131" s="138"/>
      <c r="G131" s="138"/>
      <c r="H131" s="138"/>
      <c r="I131" s="138"/>
      <c r="J131" s="138"/>
    </row>
    <row r="132" spans="1:10" ht="14.1" customHeight="1">
      <c r="A132" s="138"/>
      <c r="B132" s="138"/>
      <c r="C132" s="138"/>
      <c r="D132" s="138"/>
      <c r="E132" s="138"/>
      <c r="F132" s="138"/>
      <c r="G132" s="138"/>
      <c r="H132" s="138"/>
      <c r="I132" s="138"/>
      <c r="J132" s="138"/>
    </row>
    <row r="133" spans="1:10" ht="14.1" customHeight="1">
      <c r="A133" s="138"/>
      <c r="B133" s="138"/>
      <c r="C133" s="138"/>
      <c r="D133" s="138"/>
      <c r="E133" s="138"/>
      <c r="F133" s="138"/>
      <c r="G133" s="138"/>
      <c r="H133" s="138"/>
      <c r="I133" s="138"/>
      <c r="J133" s="138"/>
    </row>
    <row r="134" spans="1:10" ht="14.1" customHeight="1">
      <c r="A134" s="138"/>
      <c r="B134" s="138"/>
      <c r="C134" s="138"/>
      <c r="D134" s="138"/>
      <c r="E134" s="138"/>
      <c r="F134" s="138"/>
      <c r="G134" s="138"/>
      <c r="H134" s="138"/>
      <c r="I134" s="138"/>
      <c r="J134" s="138"/>
    </row>
    <row r="135" spans="1:10" ht="14.1" customHeight="1">
      <c r="A135" s="138"/>
      <c r="B135" s="138"/>
      <c r="C135" s="138"/>
      <c r="D135" s="138"/>
      <c r="E135" s="138"/>
      <c r="F135" s="138"/>
      <c r="G135" s="138"/>
      <c r="H135" s="138"/>
      <c r="I135" s="138"/>
      <c r="J135" s="138"/>
    </row>
    <row r="136" spans="1:10" ht="14.1" customHeight="1">
      <c r="A136" s="138"/>
      <c r="B136" s="138"/>
      <c r="C136" s="138"/>
      <c r="D136" s="138"/>
      <c r="E136" s="138"/>
      <c r="F136" s="138"/>
      <c r="G136" s="138"/>
      <c r="H136" s="138"/>
      <c r="I136" s="138"/>
      <c r="J136" s="138"/>
    </row>
    <row r="137" spans="1:10" ht="14.1" customHeight="1">
      <c r="A137" s="138"/>
      <c r="B137" s="138"/>
      <c r="C137" s="138"/>
      <c r="D137" s="138"/>
      <c r="E137" s="138"/>
      <c r="F137" s="138"/>
      <c r="G137" s="138"/>
      <c r="H137" s="138"/>
      <c r="I137" s="138"/>
      <c r="J137" s="138"/>
    </row>
    <row r="138" spans="1:10" ht="14.1" customHeight="1">
      <c r="A138" s="138"/>
      <c r="B138" s="138"/>
      <c r="C138" s="138"/>
      <c r="D138" s="138"/>
      <c r="E138" s="138"/>
      <c r="F138" s="138"/>
      <c r="G138" s="138"/>
      <c r="H138" s="138"/>
      <c r="I138" s="138"/>
      <c r="J138" s="138"/>
    </row>
    <row r="139" spans="1:10" ht="14.1" customHeight="1">
      <c r="A139" s="138"/>
      <c r="B139" s="138"/>
      <c r="C139" s="138"/>
      <c r="D139" s="138"/>
      <c r="E139" s="138"/>
      <c r="F139" s="138"/>
      <c r="G139" s="138"/>
      <c r="H139" s="138"/>
      <c r="I139" s="138"/>
      <c r="J139" s="138"/>
    </row>
    <row r="140" spans="1:10" ht="14.1" customHeight="1">
      <c r="A140" s="138"/>
      <c r="B140" s="138"/>
      <c r="C140" s="138"/>
      <c r="D140" s="138"/>
      <c r="E140" s="138"/>
      <c r="F140" s="138"/>
      <c r="G140" s="138"/>
      <c r="H140" s="138"/>
      <c r="I140" s="138"/>
      <c r="J140" s="138"/>
    </row>
    <row r="141" spans="1:10" ht="14.1" customHeight="1">
      <c r="A141" s="138"/>
      <c r="B141" s="138"/>
      <c r="C141" s="138"/>
      <c r="D141" s="138"/>
      <c r="E141" s="138"/>
      <c r="F141" s="138"/>
      <c r="G141" s="138"/>
      <c r="H141" s="138"/>
      <c r="I141" s="138"/>
      <c r="J141" s="138"/>
    </row>
    <row r="142" spans="1:10" ht="14.1" customHeight="1">
      <c r="A142" s="138"/>
      <c r="B142" s="138"/>
      <c r="C142" s="138"/>
      <c r="D142" s="138"/>
      <c r="E142" s="138"/>
      <c r="F142" s="138"/>
      <c r="G142" s="138"/>
      <c r="H142" s="138"/>
      <c r="I142" s="138"/>
      <c r="J142" s="138"/>
    </row>
    <row r="143" spans="1:10" ht="14.1" customHeight="1">
      <c r="A143" s="138"/>
      <c r="B143" s="138"/>
      <c r="C143" s="138"/>
      <c r="D143" s="138"/>
      <c r="E143" s="138"/>
      <c r="F143" s="138"/>
      <c r="G143" s="138"/>
      <c r="H143" s="138"/>
      <c r="I143" s="138"/>
      <c r="J143" s="138"/>
    </row>
    <row r="144" spans="1:10" ht="14.1" customHeight="1">
      <c r="A144" s="138"/>
      <c r="B144" s="138"/>
      <c r="C144" s="138"/>
      <c r="D144" s="138"/>
      <c r="E144" s="138"/>
      <c r="F144" s="138"/>
      <c r="G144" s="138"/>
      <c r="H144" s="138"/>
      <c r="I144" s="138"/>
      <c r="J144" s="138"/>
    </row>
    <row r="145" spans="1:10" ht="14.1" customHeight="1">
      <c r="A145" s="138"/>
      <c r="B145" s="138"/>
      <c r="C145" s="138"/>
      <c r="D145" s="138"/>
      <c r="E145" s="138"/>
      <c r="F145" s="138"/>
      <c r="G145" s="138"/>
      <c r="H145" s="138"/>
      <c r="I145" s="138"/>
      <c r="J145" s="138"/>
    </row>
    <row r="146" spans="1:10" ht="14.1" customHeight="1">
      <c r="A146" s="138"/>
      <c r="B146" s="138"/>
      <c r="C146" s="138"/>
      <c r="D146" s="138"/>
      <c r="E146" s="138"/>
      <c r="F146" s="138"/>
      <c r="G146" s="138"/>
      <c r="H146" s="138"/>
      <c r="I146" s="138"/>
      <c r="J146" s="138"/>
    </row>
    <row r="147" spans="1:10" ht="14.1" customHeight="1">
      <c r="A147" s="138"/>
      <c r="B147" s="138"/>
      <c r="C147" s="138"/>
      <c r="D147" s="138"/>
      <c r="E147" s="138"/>
      <c r="F147" s="138"/>
      <c r="G147" s="138"/>
      <c r="H147" s="138"/>
      <c r="I147" s="138"/>
      <c r="J147" s="138"/>
    </row>
    <row r="148" spans="1:10" ht="14.1" customHeight="1">
      <c r="A148" s="138"/>
      <c r="B148" s="138"/>
      <c r="C148" s="138"/>
      <c r="D148" s="138"/>
      <c r="E148" s="138"/>
      <c r="F148" s="138"/>
      <c r="G148" s="138"/>
      <c r="H148" s="138"/>
      <c r="I148" s="138"/>
      <c r="J148" s="138"/>
    </row>
    <row r="149" spans="1:10" ht="14.1" customHeight="1">
      <c r="A149" s="138"/>
      <c r="B149" s="138"/>
      <c r="C149" s="138"/>
      <c r="D149" s="138"/>
      <c r="E149" s="138"/>
      <c r="F149" s="138"/>
      <c r="G149" s="138"/>
      <c r="H149" s="138"/>
      <c r="I149" s="138"/>
      <c r="J149" s="138"/>
    </row>
    <row r="150" spans="1:10" ht="14.1" customHeight="1">
      <c r="A150" s="138"/>
      <c r="B150" s="138"/>
      <c r="C150" s="138"/>
      <c r="D150" s="138"/>
      <c r="E150" s="138"/>
      <c r="F150" s="138"/>
      <c r="G150" s="138"/>
      <c r="H150" s="138"/>
      <c r="I150" s="138"/>
      <c r="J150" s="138"/>
    </row>
    <row r="151" spans="1:10" ht="14.1" customHeight="1">
      <c r="A151" s="138"/>
      <c r="B151" s="138"/>
      <c r="C151" s="138"/>
      <c r="D151" s="138"/>
      <c r="E151" s="138"/>
      <c r="F151" s="138"/>
      <c r="G151" s="138"/>
      <c r="H151" s="138"/>
      <c r="I151" s="138"/>
      <c r="J151" s="138"/>
    </row>
    <row r="152" spans="1:10" ht="14.1" customHeight="1">
      <c r="A152" s="138"/>
      <c r="B152" s="138"/>
      <c r="C152" s="138"/>
      <c r="D152" s="138"/>
      <c r="E152" s="138"/>
      <c r="F152" s="138"/>
      <c r="G152" s="138"/>
      <c r="H152" s="138"/>
      <c r="I152" s="138"/>
      <c r="J152" s="138"/>
    </row>
    <row r="153" spans="1:10" ht="14.1" customHeight="1">
      <c r="A153" s="138"/>
      <c r="B153" s="138"/>
      <c r="C153" s="138"/>
      <c r="D153" s="138"/>
      <c r="E153" s="138"/>
      <c r="F153" s="138"/>
      <c r="G153" s="138"/>
      <c r="H153" s="138"/>
      <c r="I153" s="138"/>
      <c r="J153" s="138"/>
    </row>
    <row r="154" spans="1:10" ht="14.1" customHeight="1">
      <c r="A154" s="138"/>
      <c r="B154" s="138"/>
      <c r="C154" s="138"/>
      <c r="D154" s="138"/>
      <c r="E154" s="138"/>
      <c r="F154" s="138"/>
      <c r="G154" s="138"/>
      <c r="H154" s="138"/>
      <c r="I154" s="138"/>
      <c r="J154" s="138"/>
    </row>
    <row r="155" spans="1:10" ht="14.1" customHeight="1">
      <c r="A155" s="138"/>
      <c r="B155" s="138"/>
      <c r="C155" s="138"/>
      <c r="D155" s="138"/>
      <c r="E155" s="138"/>
      <c r="F155" s="138"/>
      <c r="G155" s="138"/>
      <c r="H155" s="138"/>
      <c r="I155" s="138"/>
      <c r="J155" s="138"/>
    </row>
    <row r="156" spans="1:10" ht="14.1" customHeight="1">
      <c r="A156" s="138"/>
      <c r="B156" s="138"/>
      <c r="C156" s="138"/>
      <c r="D156" s="138"/>
      <c r="E156" s="138"/>
      <c r="F156" s="138"/>
      <c r="G156" s="138"/>
      <c r="H156" s="138"/>
      <c r="I156" s="138"/>
      <c r="J156" s="138"/>
    </row>
    <row r="157" spans="1:10" ht="14.1" customHeight="1">
      <c r="A157" s="138"/>
      <c r="B157" s="138"/>
      <c r="C157" s="138"/>
      <c r="D157" s="138"/>
      <c r="E157" s="138"/>
      <c r="F157" s="138"/>
      <c r="G157" s="138"/>
      <c r="H157" s="138"/>
      <c r="I157" s="138"/>
      <c r="J157" s="138"/>
    </row>
    <row r="158" spans="1:10" ht="14.1" customHeight="1">
      <c r="A158" s="138"/>
      <c r="B158" s="138"/>
      <c r="C158" s="138"/>
      <c r="D158" s="138"/>
      <c r="E158" s="138"/>
      <c r="F158" s="138"/>
      <c r="G158" s="138"/>
      <c r="H158" s="138"/>
      <c r="I158" s="138"/>
      <c r="J158" s="138"/>
    </row>
    <row r="159" spans="1:10" ht="14.1" customHeight="1">
      <c r="A159" s="138"/>
      <c r="B159" s="138"/>
      <c r="C159" s="138"/>
      <c r="D159" s="138"/>
      <c r="E159" s="138"/>
      <c r="F159" s="138"/>
      <c r="G159" s="138"/>
      <c r="H159" s="138"/>
      <c r="I159" s="138"/>
      <c r="J159" s="138"/>
    </row>
    <row r="160" spans="1:10" ht="14.1" customHeight="1">
      <c r="A160" s="138"/>
      <c r="B160" s="138"/>
      <c r="C160" s="138"/>
      <c r="D160" s="138"/>
      <c r="E160" s="138"/>
      <c r="F160" s="138"/>
      <c r="G160" s="138"/>
      <c r="H160" s="138"/>
      <c r="I160" s="138"/>
      <c r="J160" s="138"/>
    </row>
    <row r="161" spans="1:10" ht="14.1" customHeight="1">
      <c r="A161" s="138"/>
      <c r="B161" s="138"/>
      <c r="C161" s="138"/>
      <c r="D161" s="138"/>
      <c r="E161" s="138"/>
      <c r="F161" s="138"/>
      <c r="G161" s="138"/>
      <c r="H161" s="138"/>
      <c r="I161" s="138"/>
      <c r="J161" s="138"/>
    </row>
    <row r="162" spans="1:10" ht="14.1" customHeight="1">
      <c r="A162" s="138"/>
      <c r="B162" s="138"/>
      <c r="C162" s="138"/>
      <c r="D162" s="138"/>
      <c r="E162" s="138"/>
      <c r="F162" s="138"/>
      <c r="G162" s="138"/>
      <c r="H162" s="138"/>
      <c r="I162" s="138"/>
      <c r="J162" s="138"/>
    </row>
    <row r="163" spans="1:10" ht="14.1" customHeight="1">
      <c r="A163" s="138"/>
      <c r="B163" s="138"/>
      <c r="C163" s="138"/>
      <c r="D163" s="138"/>
      <c r="E163" s="138"/>
      <c r="F163" s="138"/>
      <c r="G163" s="138"/>
      <c r="H163" s="138"/>
      <c r="I163" s="138"/>
      <c r="J163" s="138"/>
    </row>
    <row r="164" spans="1:10" ht="14.1" customHeight="1">
      <c r="A164" s="138"/>
      <c r="B164" s="138"/>
      <c r="C164" s="138"/>
      <c r="D164" s="138"/>
      <c r="E164" s="138"/>
      <c r="F164" s="138"/>
      <c r="G164" s="138"/>
      <c r="H164" s="138"/>
      <c r="I164" s="138"/>
      <c r="J164" s="138"/>
    </row>
    <row r="165" spans="1:10" ht="14.1" customHeight="1">
      <c r="A165" s="138"/>
      <c r="B165" s="138"/>
      <c r="C165" s="138"/>
      <c r="D165" s="138"/>
      <c r="E165" s="138"/>
      <c r="F165" s="138"/>
      <c r="G165" s="138"/>
      <c r="H165" s="138"/>
      <c r="I165" s="138"/>
      <c r="J165" s="138"/>
    </row>
    <row r="166" spans="1:10" ht="14.1" customHeight="1">
      <c r="A166" s="138"/>
      <c r="B166" s="138"/>
      <c r="C166" s="138"/>
      <c r="D166" s="138"/>
      <c r="E166" s="138"/>
      <c r="F166" s="138"/>
      <c r="G166" s="138"/>
      <c r="H166" s="138"/>
      <c r="I166" s="138"/>
      <c r="J166" s="138"/>
    </row>
    <row r="167" spans="1:10" ht="14.1" customHeight="1">
      <c r="A167" s="138"/>
      <c r="B167" s="138"/>
      <c r="C167" s="138"/>
      <c r="D167" s="138"/>
      <c r="E167" s="138"/>
      <c r="F167" s="138"/>
      <c r="G167" s="138"/>
      <c r="H167" s="138"/>
      <c r="I167" s="138"/>
      <c r="J167" s="138"/>
    </row>
    <row r="168" spans="1:10" ht="14.1" customHeight="1">
      <c r="A168" s="138"/>
      <c r="B168" s="138"/>
      <c r="C168" s="138"/>
      <c r="D168" s="138"/>
      <c r="E168" s="138"/>
      <c r="F168" s="138"/>
      <c r="G168" s="138"/>
      <c r="H168" s="138"/>
      <c r="I168" s="138"/>
      <c r="J168" s="138"/>
    </row>
    <row r="169" spans="1:10" ht="14.1" customHeight="1">
      <c r="A169" s="138"/>
      <c r="B169" s="138"/>
      <c r="C169" s="138"/>
      <c r="D169" s="138"/>
      <c r="E169" s="138"/>
      <c r="F169" s="138"/>
      <c r="G169" s="138"/>
      <c r="H169" s="138"/>
      <c r="I169" s="138"/>
      <c r="J169" s="138"/>
    </row>
    <row r="170" spans="1:10" ht="14.1" customHeight="1">
      <c r="A170" s="138"/>
      <c r="B170" s="138"/>
      <c r="C170" s="138"/>
      <c r="D170" s="138"/>
      <c r="E170" s="138"/>
      <c r="F170" s="138"/>
      <c r="G170" s="138"/>
      <c r="H170" s="138"/>
      <c r="I170" s="138"/>
      <c r="J170" s="138"/>
    </row>
    <row r="171" spans="1:10" ht="14.1" customHeight="1">
      <c r="A171" s="138"/>
      <c r="B171" s="138"/>
      <c r="C171" s="138"/>
      <c r="D171" s="138"/>
      <c r="E171" s="138"/>
      <c r="F171" s="138"/>
      <c r="G171" s="138"/>
      <c r="H171" s="138"/>
      <c r="I171" s="138"/>
      <c r="J171" s="138"/>
    </row>
    <row r="172" spans="1:10" ht="14.1" customHeight="1">
      <c r="A172" s="138"/>
      <c r="B172" s="138"/>
      <c r="C172" s="138"/>
      <c r="D172" s="138"/>
      <c r="E172" s="138"/>
      <c r="F172" s="138"/>
      <c r="G172" s="138"/>
      <c r="H172" s="138"/>
      <c r="I172" s="138"/>
      <c r="J172" s="138"/>
    </row>
    <row r="173" spans="1:10" ht="14.1" customHeight="1">
      <c r="A173" s="138"/>
      <c r="B173" s="138"/>
      <c r="C173" s="138"/>
      <c r="D173" s="138"/>
      <c r="E173" s="138"/>
      <c r="F173" s="138"/>
      <c r="G173" s="138"/>
      <c r="H173" s="138"/>
      <c r="I173" s="138"/>
      <c r="J173" s="138"/>
    </row>
    <row r="174" spans="1:10" ht="14.1" customHeight="1">
      <c r="A174" s="138"/>
      <c r="B174" s="138"/>
      <c r="C174" s="138"/>
      <c r="D174" s="138"/>
      <c r="E174" s="138"/>
      <c r="F174" s="138"/>
      <c r="G174" s="138"/>
      <c r="H174" s="138"/>
      <c r="I174" s="138"/>
      <c r="J174" s="138"/>
    </row>
    <row r="175" spans="1:10" ht="14.1" customHeight="1">
      <c r="A175" s="138"/>
      <c r="B175" s="138"/>
      <c r="C175" s="138"/>
      <c r="D175" s="138"/>
      <c r="E175" s="138"/>
      <c r="F175" s="138"/>
      <c r="G175" s="138"/>
      <c r="H175" s="138"/>
      <c r="I175" s="138"/>
      <c r="J175" s="138"/>
    </row>
    <row r="176" spans="1:10" ht="14.1" customHeight="1">
      <c r="A176" s="138"/>
      <c r="B176" s="138"/>
      <c r="C176" s="138"/>
      <c r="D176" s="138"/>
      <c r="E176" s="138"/>
      <c r="F176" s="138"/>
      <c r="G176" s="138"/>
      <c r="H176" s="138"/>
      <c r="I176" s="138"/>
      <c r="J176" s="138"/>
    </row>
    <row r="177" spans="1:10" ht="14.1" customHeight="1">
      <c r="A177" s="138"/>
      <c r="B177" s="138"/>
      <c r="C177" s="138"/>
      <c r="D177" s="138"/>
      <c r="E177" s="138"/>
      <c r="F177" s="138"/>
      <c r="G177" s="138"/>
      <c r="H177" s="138"/>
      <c r="I177" s="138"/>
      <c r="J177" s="138"/>
    </row>
    <row r="178" spans="1:10" ht="14.1" customHeight="1">
      <c r="A178" s="138"/>
      <c r="B178" s="138"/>
      <c r="C178" s="138"/>
      <c r="D178" s="138"/>
      <c r="E178" s="138"/>
      <c r="F178" s="138"/>
      <c r="G178" s="138"/>
      <c r="H178" s="138"/>
      <c r="I178" s="138"/>
      <c r="J178" s="138"/>
    </row>
    <row r="179" spans="1:10" ht="14.1" customHeight="1">
      <c r="A179" s="138"/>
      <c r="B179" s="138"/>
      <c r="C179" s="138"/>
      <c r="D179" s="138"/>
      <c r="E179" s="138"/>
      <c r="F179" s="138"/>
      <c r="G179" s="138"/>
      <c r="H179" s="138"/>
      <c r="I179" s="138"/>
      <c r="J179" s="138"/>
    </row>
    <row r="180" spans="1:10" ht="14.1" customHeight="1">
      <c r="A180" s="138"/>
      <c r="B180" s="138"/>
      <c r="C180" s="138"/>
      <c r="D180" s="138"/>
      <c r="E180" s="138"/>
      <c r="F180" s="138"/>
      <c r="G180" s="138"/>
      <c r="H180" s="138"/>
      <c r="I180" s="138"/>
      <c r="J180" s="138"/>
    </row>
    <row r="181" spans="1:10" ht="14.1" customHeight="1">
      <c r="A181" s="138"/>
      <c r="B181" s="138"/>
      <c r="C181" s="138"/>
      <c r="D181" s="138"/>
      <c r="E181" s="138"/>
      <c r="F181" s="138"/>
      <c r="G181" s="138"/>
      <c r="H181" s="138"/>
      <c r="I181" s="138"/>
      <c r="J181" s="138"/>
    </row>
    <row r="182" spans="1:10" ht="14.1" customHeight="1">
      <c r="A182" s="138"/>
      <c r="B182" s="138"/>
      <c r="C182" s="138"/>
      <c r="D182" s="138"/>
      <c r="E182" s="138"/>
      <c r="F182" s="138"/>
      <c r="G182" s="138"/>
      <c r="H182" s="138"/>
      <c r="I182" s="138"/>
      <c r="J182" s="138"/>
    </row>
    <row r="183" spans="1:10" ht="14.1" customHeight="1">
      <c r="A183" s="138"/>
      <c r="B183" s="138"/>
      <c r="C183" s="138"/>
      <c r="D183" s="138"/>
      <c r="E183" s="138"/>
      <c r="F183" s="138"/>
      <c r="G183" s="138"/>
      <c r="H183" s="138"/>
      <c r="I183" s="138"/>
      <c r="J183" s="138"/>
    </row>
    <row r="184" spans="1:10" ht="14.1" customHeight="1">
      <c r="A184" s="138"/>
      <c r="B184" s="138"/>
      <c r="C184" s="138"/>
      <c r="D184" s="138"/>
      <c r="E184" s="138"/>
      <c r="F184" s="138"/>
      <c r="G184" s="138"/>
      <c r="H184" s="138"/>
      <c r="I184" s="138"/>
      <c r="J184" s="138"/>
    </row>
    <row r="185" spans="1:10" ht="14.1" customHeight="1">
      <c r="A185" s="138"/>
      <c r="B185" s="138"/>
      <c r="C185" s="138"/>
      <c r="D185" s="138"/>
      <c r="E185" s="138"/>
      <c r="F185" s="138"/>
      <c r="G185" s="138"/>
      <c r="H185" s="138"/>
      <c r="I185" s="138"/>
      <c r="J185" s="138"/>
    </row>
    <row r="186" spans="1:10" ht="14.1" customHeight="1">
      <c r="A186" s="138"/>
      <c r="B186" s="138"/>
      <c r="C186" s="138"/>
      <c r="D186" s="138"/>
      <c r="E186" s="138"/>
      <c r="F186" s="138"/>
      <c r="G186" s="138"/>
      <c r="H186" s="138"/>
      <c r="I186" s="138"/>
      <c r="J186" s="138"/>
    </row>
    <row r="187" spans="1:10" ht="14.1" customHeight="1">
      <c r="A187" s="138"/>
      <c r="B187" s="138"/>
      <c r="C187" s="138"/>
      <c r="D187" s="138"/>
      <c r="E187" s="138"/>
      <c r="F187" s="138"/>
      <c r="G187" s="138"/>
      <c r="H187" s="138"/>
      <c r="I187" s="138"/>
      <c r="J187" s="138"/>
    </row>
    <row r="188" spans="1:10" ht="14.1" customHeight="1">
      <c r="A188" s="138"/>
      <c r="B188" s="138"/>
      <c r="C188" s="138"/>
      <c r="D188" s="138"/>
      <c r="E188" s="138"/>
      <c r="F188" s="138"/>
      <c r="G188" s="138"/>
      <c r="H188" s="138"/>
      <c r="I188" s="138"/>
      <c r="J188" s="138"/>
    </row>
    <row r="189" spans="1:10" ht="14.1" customHeight="1">
      <c r="A189" s="138"/>
      <c r="B189" s="138"/>
      <c r="C189" s="138"/>
      <c r="D189" s="138"/>
      <c r="E189" s="138"/>
      <c r="F189" s="138"/>
      <c r="G189" s="138"/>
      <c r="H189" s="138"/>
      <c r="I189" s="138"/>
      <c r="J189" s="138"/>
    </row>
    <row r="190" spans="1:10" ht="14.1" customHeight="1">
      <c r="A190" s="138"/>
      <c r="B190" s="138"/>
      <c r="C190" s="138"/>
      <c r="D190" s="138"/>
      <c r="E190" s="138"/>
      <c r="F190" s="138"/>
      <c r="G190" s="138"/>
      <c r="H190" s="138"/>
      <c r="I190" s="138"/>
      <c r="J190" s="138"/>
    </row>
    <row r="191" spans="1:10" ht="14.1" customHeight="1">
      <c r="A191" s="138"/>
      <c r="B191" s="138"/>
      <c r="C191" s="138"/>
      <c r="D191" s="138"/>
      <c r="E191" s="138"/>
      <c r="F191" s="138"/>
      <c r="G191" s="138"/>
      <c r="H191" s="138"/>
      <c r="I191" s="138"/>
      <c r="J191" s="138"/>
    </row>
    <row r="192" spans="1:10" ht="14.1" customHeight="1">
      <c r="A192" s="138"/>
      <c r="B192" s="138"/>
      <c r="C192" s="138"/>
      <c r="D192" s="138"/>
      <c r="E192" s="138"/>
      <c r="F192" s="138"/>
      <c r="G192" s="138"/>
      <c r="H192" s="138"/>
      <c r="I192" s="138"/>
      <c r="J192" s="138"/>
    </row>
    <row r="193" spans="1:10" ht="14.1" customHeight="1">
      <c r="A193" s="138"/>
      <c r="B193" s="138"/>
      <c r="C193" s="138"/>
      <c r="D193" s="138"/>
      <c r="E193" s="138"/>
      <c r="F193" s="138"/>
      <c r="G193" s="138"/>
      <c r="H193" s="138"/>
      <c r="I193" s="138"/>
      <c r="J193" s="138"/>
    </row>
    <row r="194" spans="1:10" ht="14.1" customHeight="1">
      <c r="A194" s="138"/>
      <c r="B194" s="138"/>
      <c r="C194" s="138"/>
      <c r="D194" s="138"/>
      <c r="E194" s="138"/>
      <c r="F194" s="138"/>
      <c r="G194" s="138"/>
      <c r="H194" s="138"/>
      <c r="I194" s="138"/>
      <c r="J194" s="138"/>
    </row>
    <row r="195" spans="1:10" ht="14.1" customHeight="1">
      <c r="A195" s="138"/>
      <c r="B195" s="138"/>
      <c r="C195" s="138"/>
      <c r="D195" s="138"/>
      <c r="E195" s="138"/>
      <c r="F195" s="138"/>
      <c r="G195" s="138"/>
      <c r="H195" s="138"/>
      <c r="I195" s="138"/>
      <c r="J195" s="138"/>
    </row>
    <row r="196" spans="1:10" ht="14.1" customHeight="1">
      <c r="A196" s="139"/>
      <c r="B196" s="138"/>
      <c r="C196" s="138"/>
      <c r="D196" s="138"/>
      <c r="E196" s="138"/>
      <c r="F196" s="138"/>
      <c r="G196" s="138"/>
      <c r="H196" s="138"/>
      <c r="I196" s="138"/>
      <c r="J196" s="138"/>
    </row>
    <row r="197" spans="1:10" ht="14.1" customHeight="1">
      <c r="A197" s="140"/>
      <c r="B197" s="138"/>
      <c r="C197" s="138"/>
      <c r="D197" s="138"/>
      <c r="E197" s="138"/>
      <c r="F197" s="138"/>
      <c r="G197" s="138"/>
      <c r="H197" s="138"/>
      <c r="I197" s="138"/>
      <c r="J197" s="138"/>
    </row>
    <row r="198" spans="1:10" ht="14.1" hidden="1" customHeight="1">
      <c r="A198" s="142" t="s">
        <v>41</v>
      </c>
      <c r="B198" s="138"/>
      <c r="C198" s="138"/>
      <c r="D198" s="138"/>
      <c r="E198" s="138"/>
      <c r="F198" s="138"/>
      <c r="G198" s="138"/>
      <c r="H198" s="138"/>
      <c r="I198" s="138"/>
      <c r="J198" s="138"/>
    </row>
    <row r="199" spans="1:10" ht="14.1" hidden="1" customHeight="1">
      <c r="A199" s="143" t="s">
        <v>67</v>
      </c>
      <c r="B199" s="138"/>
      <c r="C199" s="138"/>
      <c r="D199" s="138"/>
      <c r="E199" s="138"/>
      <c r="F199" s="138"/>
      <c r="G199" s="138"/>
      <c r="H199" s="138"/>
      <c r="I199" s="138"/>
      <c r="J199" s="138"/>
    </row>
    <row r="200" spans="1:10" ht="14.1" hidden="1" customHeight="1">
      <c r="A200" s="143" t="s">
        <v>42</v>
      </c>
      <c r="B200" s="138"/>
      <c r="C200" s="138"/>
      <c r="D200" s="138"/>
      <c r="E200" s="138"/>
      <c r="F200" s="138"/>
      <c r="G200" s="138"/>
      <c r="H200" s="138"/>
      <c r="I200" s="138"/>
      <c r="J200" s="138"/>
    </row>
    <row r="201" spans="1:10" ht="14.1" hidden="1" customHeight="1">
      <c r="A201" s="143" t="s">
        <v>43</v>
      </c>
      <c r="B201" s="138"/>
      <c r="C201" s="138"/>
      <c r="D201" s="138"/>
      <c r="E201" s="138"/>
      <c r="F201" s="138"/>
      <c r="G201" s="138"/>
      <c r="H201" s="138"/>
      <c r="I201" s="138"/>
      <c r="J201" s="138"/>
    </row>
    <row r="202" spans="1:10" ht="14.1" hidden="1" customHeight="1">
      <c r="A202" s="143" t="s">
        <v>44</v>
      </c>
      <c r="B202" s="138"/>
      <c r="C202" s="138"/>
      <c r="D202" s="138"/>
      <c r="E202" s="138"/>
      <c r="F202" s="138"/>
      <c r="G202" s="138"/>
      <c r="H202" s="138"/>
      <c r="I202" s="138"/>
      <c r="J202" s="138"/>
    </row>
    <row r="203" spans="1:10" ht="14.1" hidden="1" customHeight="1">
      <c r="A203" s="143" t="s">
        <v>45</v>
      </c>
      <c r="B203" s="138"/>
      <c r="C203" s="138"/>
      <c r="D203" s="138"/>
      <c r="E203" s="138"/>
      <c r="F203" s="138"/>
      <c r="G203" s="138"/>
      <c r="H203" s="138"/>
      <c r="I203" s="138"/>
      <c r="J203" s="138"/>
    </row>
    <row r="204" spans="1:10" ht="14.1" hidden="1" customHeight="1">
      <c r="A204" s="143" t="s">
        <v>46</v>
      </c>
      <c r="B204" s="138"/>
      <c r="C204" s="138"/>
      <c r="D204" s="138"/>
      <c r="E204" s="138"/>
      <c r="F204" s="138"/>
      <c r="G204" s="138"/>
      <c r="H204" s="138"/>
      <c r="I204" s="138"/>
      <c r="J204" s="138"/>
    </row>
    <row r="205" spans="1:10" ht="14.1" hidden="1" customHeight="1">
      <c r="A205" s="143" t="s">
        <v>47</v>
      </c>
      <c r="B205" s="138"/>
      <c r="C205" s="138"/>
      <c r="D205" s="138"/>
      <c r="E205" s="138"/>
      <c r="F205" s="138"/>
      <c r="G205" s="138"/>
      <c r="H205" s="138"/>
      <c r="I205" s="138"/>
      <c r="J205" s="138"/>
    </row>
    <row r="206" spans="1:10" ht="14.1" hidden="1" customHeight="1">
      <c r="A206" s="143" t="s">
        <v>48</v>
      </c>
      <c r="B206" s="138"/>
      <c r="C206" s="138"/>
      <c r="D206" s="138"/>
      <c r="E206" s="138"/>
      <c r="F206" s="138"/>
      <c r="G206" s="138"/>
      <c r="H206" s="138"/>
      <c r="I206" s="138"/>
      <c r="J206" s="138"/>
    </row>
    <row r="207" spans="1:10" ht="14.1" hidden="1" customHeight="1">
      <c r="A207" s="143" t="s">
        <v>49</v>
      </c>
      <c r="B207" s="138"/>
      <c r="C207" s="138"/>
      <c r="D207" s="138"/>
      <c r="E207" s="138"/>
      <c r="F207" s="138"/>
      <c r="G207" s="138"/>
      <c r="H207" s="138"/>
      <c r="I207" s="138"/>
      <c r="J207" s="138"/>
    </row>
    <row r="208" spans="1:10" ht="14.1" hidden="1" customHeight="1">
      <c r="A208" s="143" t="s">
        <v>50</v>
      </c>
      <c r="B208" s="138"/>
      <c r="C208" s="138"/>
      <c r="D208" s="138"/>
      <c r="E208" s="138"/>
      <c r="F208" s="138"/>
      <c r="G208" s="138"/>
      <c r="H208" s="138"/>
      <c r="I208" s="138"/>
      <c r="J208" s="138"/>
    </row>
    <row r="209" spans="1:10" ht="14.1" hidden="1" customHeight="1">
      <c r="A209" s="143" t="s">
        <v>51</v>
      </c>
      <c r="B209" s="138"/>
      <c r="C209" s="138"/>
      <c r="D209" s="138"/>
      <c r="E209" s="138"/>
      <c r="F209" s="138"/>
      <c r="G209" s="138"/>
      <c r="H209" s="138"/>
      <c r="I209" s="138"/>
      <c r="J209" s="138"/>
    </row>
    <row r="210" spans="1:10" ht="14.1" hidden="1" customHeight="1">
      <c r="A210" s="143" t="s">
        <v>52</v>
      </c>
      <c r="B210" s="138"/>
      <c r="C210" s="138"/>
      <c r="D210" s="138"/>
      <c r="E210" s="138"/>
      <c r="F210" s="138"/>
      <c r="G210" s="138"/>
      <c r="H210" s="138"/>
      <c r="I210" s="138"/>
      <c r="J210" s="138"/>
    </row>
    <row r="211" spans="1:10" ht="14.1" hidden="1" customHeight="1">
      <c r="A211" s="143" t="s">
        <v>68</v>
      </c>
      <c r="B211" s="138"/>
      <c r="C211" s="138"/>
      <c r="D211" s="138"/>
      <c r="E211" s="138"/>
      <c r="F211" s="138"/>
      <c r="G211" s="138"/>
      <c r="H211" s="138"/>
      <c r="I211" s="138"/>
      <c r="J211" s="138"/>
    </row>
    <row r="212" spans="1:10" ht="14.1" hidden="1" customHeight="1">
      <c r="A212" s="143" t="s">
        <v>53</v>
      </c>
      <c r="B212" s="138"/>
      <c r="C212" s="138"/>
      <c r="D212" s="138"/>
      <c r="E212" s="138"/>
      <c r="F212" s="138"/>
      <c r="G212" s="138"/>
      <c r="H212" s="138"/>
      <c r="I212" s="138"/>
      <c r="J212" s="138"/>
    </row>
    <row r="213" spans="1:10" ht="14.1" hidden="1" customHeight="1">
      <c r="A213" s="143" t="s">
        <v>54</v>
      </c>
      <c r="B213" s="138"/>
      <c r="C213" s="138"/>
      <c r="D213" s="138"/>
      <c r="E213" s="138"/>
      <c r="F213" s="138"/>
      <c r="G213" s="138"/>
      <c r="H213" s="138"/>
      <c r="I213" s="138"/>
      <c r="J213" s="138"/>
    </row>
    <row r="214" spans="1:10" ht="14.1" hidden="1" customHeight="1">
      <c r="A214" s="143" t="s">
        <v>55</v>
      </c>
      <c r="B214" s="138"/>
      <c r="C214" s="138"/>
      <c r="D214" s="138"/>
      <c r="E214" s="138"/>
      <c r="F214" s="138"/>
      <c r="G214" s="138"/>
      <c r="H214" s="138"/>
      <c r="I214" s="138"/>
      <c r="J214" s="138"/>
    </row>
    <row r="215" spans="1:10" ht="14.1" hidden="1" customHeight="1">
      <c r="A215" s="143" t="s">
        <v>56</v>
      </c>
      <c r="B215" s="138"/>
      <c r="C215" s="138"/>
      <c r="D215" s="138"/>
      <c r="E215" s="138"/>
      <c r="F215" s="138"/>
      <c r="G215" s="138"/>
      <c r="H215" s="138"/>
      <c r="I215" s="138"/>
      <c r="J215" s="138"/>
    </row>
    <row r="216" spans="1:10" ht="14.1" hidden="1" customHeight="1">
      <c r="A216" s="143" t="s">
        <v>57</v>
      </c>
      <c r="B216" s="138"/>
      <c r="C216" s="138"/>
      <c r="D216" s="138"/>
      <c r="E216" s="138"/>
      <c r="F216" s="138"/>
      <c r="G216" s="138"/>
      <c r="H216" s="138"/>
      <c r="I216" s="138"/>
      <c r="J216" s="138"/>
    </row>
    <row r="217" spans="1:10" ht="14.1" hidden="1" customHeight="1">
      <c r="A217" s="143" t="s">
        <v>58</v>
      </c>
      <c r="B217" s="138"/>
      <c r="C217" s="138"/>
      <c r="D217" s="138"/>
      <c r="E217" s="138"/>
      <c r="F217" s="138"/>
      <c r="G217" s="138"/>
      <c r="H217" s="138"/>
      <c r="I217" s="138"/>
      <c r="J217" s="138"/>
    </row>
    <row r="218" spans="1:10" ht="14.1" hidden="1" customHeight="1">
      <c r="A218" s="143" t="s">
        <v>59</v>
      </c>
      <c r="B218" s="138"/>
      <c r="C218" s="138"/>
      <c r="D218" s="138"/>
      <c r="E218" s="138"/>
      <c r="F218" s="138"/>
      <c r="G218" s="138"/>
      <c r="H218" s="138"/>
      <c r="I218" s="138"/>
      <c r="J218" s="138"/>
    </row>
    <row r="219" spans="1:10" ht="14.1" hidden="1" customHeight="1">
      <c r="A219" s="143" t="s">
        <v>60</v>
      </c>
      <c r="B219" s="138"/>
      <c r="C219" s="138"/>
      <c r="D219" s="138"/>
      <c r="E219" s="138"/>
      <c r="F219" s="138"/>
      <c r="G219" s="138"/>
      <c r="H219" s="138"/>
      <c r="I219" s="138"/>
      <c r="J219" s="138"/>
    </row>
    <row r="220" spans="1:10" ht="14.1" hidden="1" customHeight="1">
      <c r="A220" s="144" t="s">
        <v>61</v>
      </c>
      <c r="B220" s="138"/>
      <c r="C220" s="138"/>
      <c r="D220" s="138"/>
      <c r="E220" s="138"/>
      <c r="F220" s="138"/>
      <c r="G220" s="138"/>
      <c r="H220" s="138"/>
      <c r="I220" s="138"/>
      <c r="J220" s="138"/>
    </row>
    <row r="221" spans="1:10" ht="14.1" hidden="1" customHeight="1">
      <c r="A221" s="144" t="s">
        <v>62</v>
      </c>
      <c r="B221" s="138"/>
      <c r="C221" s="138"/>
      <c r="D221" s="138"/>
      <c r="E221" s="138"/>
      <c r="F221" s="138"/>
      <c r="G221" s="138"/>
      <c r="H221" s="138"/>
      <c r="I221" s="138"/>
      <c r="J221" s="138"/>
    </row>
    <row r="222" spans="1:10" ht="14.1" hidden="1" customHeight="1">
      <c r="A222" s="144" t="s">
        <v>63</v>
      </c>
      <c r="B222" s="138"/>
      <c r="C222" s="138"/>
      <c r="D222" s="138"/>
      <c r="E222" s="138"/>
      <c r="F222" s="138"/>
      <c r="G222" s="138"/>
      <c r="H222" s="138"/>
      <c r="I222" s="138"/>
      <c r="J222" s="138"/>
    </row>
    <row r="223" spans="1:10" ht="14.1" hidden="1" customHeight="1">
      <c r="A223" s="144" t="s">
        <v>64</v>
      </c>
      <c r="B223" s="138"/>
      <c r="C223" s="138"/>
      <c r="D223" s="138"/>
      <c r="E223" s="138"/>
      <c r="F223" s="138"/>
      <c r="G223" s="138"/>
      <c r="H223" s="138"/>
      <c r="I223" s="138"/>
      <c r="J223" s="138"/>
    </row>
    <row r="224" spans="1:10" ht="14.1" hidden="1" customHeight="1">
      <c r="A224" s="144" t="s">
        <v>69</v>
      </c>
      <c r="B224" s="138"/>
      <c r="C224" s="138"/>
      <c r="D224" s="138"/>
      <c r="E224" s="138"/>
      <c r="F224" s="138"/>
      <c r="G224" s="138"/>
      <c r="H224" s="138"/>
      <c r="I224" s="138"/>
      <c r="J224" s="138"/>
    </row>
    <row r="225" spans="1:10" ht="14.1" hidden="1" customHeight="1">
      <c r="A225" s="144" t="s">
        <v>65</v>
      </c>
      <c r="B225" s="138"/>
      <c r="C225" s="138"/>
      <c r="D225" s="138"/>
      <c r="E225" s="138"/>
      <c r="F225" s="138"/>
      <c r="G225" s="138"/>
      <c r="H225" s="138"/>
      <c r="I225" s="138"/>
      <c r="J225" s="138"/>
    </row>
    <row r="226" spans="1:10" ht="14.1" hidden="1" customHeight="1">
      <c r="A226" s="144" t="s">
        <v>66</v>
      </c>
      <c r="B226" s="138"/>
      <c r="C226" s="138"/>
      <c r="D226" s="138"/>
      <c r="E226" s="138"/>
      <c r="F226" s="138"/>
      <c r="G226" s="138"/>
      <c r="H226" s="138"/>
      <c r="I226" s="138"/>
      <c r="J226" s="138"/>
    </row>
    <row r="227" spans="1:10"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743"/>
      <c r="C1" s="744"/>
      <c r="D1" s="744"/>
      <c r="E1" s="744"/>
      <c r="F1" s="744"/>
      <c r="G1" s="744"/>
      <c r="H1" s="745"/>
      <c r="I1" s="742"/>
      <c r="J1" s="742"/>
    </row>
    <row r="2" spans="1:10" ht="24" customHeight="1">
      <c r="A2" s="743" t="s">
        <v>0</v>
      </c>
      <c r="B2" s="743"/>
      <c r="C2" s="743"/>
      <c r="D2" s="743"/>
      <c r="E2" s="743"/>
      <c r="F2" s="743"/>
      <c r="G2" s="743"/>
      <c r="H2" s="745"/>
      <c r="I2" s="742"/>
      <c r="J2" s="742"/>
    </row>
    <row r="3" spans="1:10" ht="23.1" customHeight="1">
      <c r="A3" s="793" t="s">
        <v>114</v>
      </c>
      <c r="B3" s="743"/>
      <c r="C3" s="743"/>
      <c r="D3" s="743"/>
      <c r="E3" s="743"/>
      <c r="F3" s="743"/>
      <c r="G3" s="743"/>
      <c r="H3" s="745"/>
      <c r="I3" s="742"/>
      <c r="J3" s="742"/>
    </row>
    <row r="4" spans="1:10" ht="15" customHeight="1">
      <c r="A4" s="743"/>
      <c r="B4" s="743"/>
      <c r="C4" s="781"/>
      <c r="D4" s="781"/>
      <c r="E4" s="781"/>
      <c r="F4" s="743"/>
      <c r="G4" s="743"/>
      <c r="H4" s="745"/>
      <c r="I4" s="742"/>
      <c r="J4" s="742"/>
    </row>
    <row r="5" spans="1:10" ht="24.75" customHeight="1" thickBot="1">
      <c r="A5" s="743"/>
      <c r="B5" s="791" t="s">
        <v>115</v>
      </c>
      <c r="C5" s="1180" t="s">
        <v>60</v>
      </c>
      <c r="D5" s="1180"/>
      <c r="E5" s="1180"/>
      <c r="F5" s="1180"/>
      <c r="G5" s="1180"/>
      <c r="H5" s="745"/>
      <c r="I5" s="742"/>
      <c r="J5" s="742"/>
    </row>
    <row r="6" spans="1:10" ht="15" customHeight="1">
      <c r="A6" s="743"/>
      <c r="B6" s="743"/>
      <c r="C6" s="781"/>
      <c r="D6" s="781"/>
      <c r="E6" s="781"/>
      <c r="F6" s="743"/>
      <c r="G6" s="743"/>
      <c r="H6" s="745"/>
      <c r="I6" s="742"/>
      <c r="J6" s="742"/>
    </row>
    <row r="7" spans="1:10" ht="14.1" customHeight="1" thickBot="1">
      <c r="A7" s="745"/>
      <c r="B7" s="745"/>
      <c r="C7" s="745"/>
      <c r="D7" s="745"/>
      <c r="E7" s="745"/>
      <c r="F7" s="745"/>
      <c r="G7" s="745"/>
      <c r="H7" s="745"/>
      <c r="I7" s="742"/>
      <c r="J7" s="742"/>
    </row>
    <row r="8" spans="1:10" ht="106.9" customHeight="1" thickBot="1">
      <c r="A8" s="787"/>
      <c r="B8" s="788" t="s">
        <v>7</v>
      </c>
      <c r="C8" s="788" t="s">
        <v>71</v>
      </c>
      <c r="D8" s="788" t="s">
        <v>95</v>
      </c>
      <c r="E8" s="788" t="s">
        <v>98</v>
      </c>
      <c r="F8" s="788" t="s">
        <v>116</v>
      </c>
      <c r="G8" s="789" t="s">
        <v>36</v>
      </c>
      <c r="H8" s="782"/>
      <c r="I8" s="742"/>
      <c r="J8" s="742"/>
    </row>
    <row r="9" spans="1:10" ht="24.6" customHeight="1">
      <c r="A9" s="783" t="s">
        <v>1</v>
      </c>
      <c r="B9" s="784" t="s">
        <v>8</v>
      </c>
      <c r="C9" s="785"/>
      <c r="D9" s="786"/>
      <c r="E9" s="786"/>
      <c r="F9" s="786"/>
      <c r="G9" s="786"/>
      <c r="H9" s="746"/>
      <c r="I9" s="742"/>
      <c r="J9" s="742"/>
    </row>
    <row r="10" spans="1:10" ht="24.6" customHeight="1">
      <c r="A10" s="750">
        <v>1</v>
      </c>
      <c r="B10" s="774" t="s">
        <v>9</v>
      </c>
      <c r="C10" s="751">
        <v>0</v>
      </c>
      <c r="D10" s="751">
        <v>0</v>
      </c>
      <c r="E10" s="751">
        <v>0</v>
      </c>
      <c r="F10" s="751">
        <v>0</v>
      </c>
      <c r="G10" s="1062">
        <f>SUM(C10:F10)</f>
        <v>0</v>
      </c>
      <c r="H10" s="746"/>
      <c r="I10" s="742"/>
      <c r="J10" s="742"/>
    </row>
    <row r="11" spans="1:10" ht="24.6" customHeight="1">
      <c r="A11" s="750">
        <v>2</v>
      </c>
      <c r="B11" s="774" t="s">
        <v>10</v>
      </c>
      <c r="C11" s="752">
        <v>118416.13</v>
      </c>
      <c r="D11" s="752">
        <v>0</v>
      </c>
      <c r="E11" s="752">
        <v>0</v>
      </c>
      <c r="F11" s="752">
        <v>0</v>
      </c>
      <c r="G11" s="1165">
        <f t="shared" ref="G11:G13" si="0">SUM(C11:F11)</f>
        <v>118416.13</v>
      </c>
      <c r="H11" s="746"/>
      <c r="I11" s="742"/>
      <c r="J11" s="742"/>
    </row>
    <row r="12" spans="1:10" ht="24.6" customHeight="1">
      <c r="A12" s="750">
        <v>3</v>
      </c>
      <c r="B12" s="774" t="s">
        <v>11</v>
      </c>
      <c r="C12" s="752">
        <v>0</v>
      </c>
      <c r="D12" s="752">
        <v>0</v>
      </c>
      <c r="E12" s="752">
        <v>0</v>
      </c>
      <c r="F12" s="752">
        <v>0</v>
      </c>
      <c r="G12" s="1165">
        <f t="shared" si="0"/>
        <v>0</v>
      </c>
      <c r="H12" s="746"/>
      <c r="I12" s="742"/>
      <c r="J12" s="742"/>
    </row>
    <row r="13" spans="1:10" ht="24.6" customHeight="1">
      <c r="A13" s="753">
        <v>4</v>
      </c>
      <c r="B13" s="774" t="s">
        <v>12</v>
      </c>
      <c r="C13" s="752">
        <v>0</v>
      </c>
      <c r="D13" s="752">
        <v>0</v>
      </c>
      <c r="E13" s="752">
        <v>0</v>
      </c>
      <c r="F13" s="752">
        <v>0</v>
      </c>
      <c r="G13" s="1165">
        <f t="shared" si="0"/>
        <v>0</v>
      </c>
      <c r="H13" s="746"/>
      <c r="I13" s="742"/>
      <c r="J13" s="742"/>
    </row>
    <row r="14" spans="1:10" ht="24.6" customHeight="1">
      <c r="A14" s="754"/>
      <c r="B14" s="790" t="s">
        <v>13</v>
      </c>
      <c r="C14" s="1066">
        <f>SUM(C10:C13)</f>
        <v>118416.13</v>
      </c>
      <c r="D14" s="1066">
        <f t="shared" ref="D14:F14" si="1">SUM(D10:D13)</f>
        <v>0</v>
      </c>
      <c r="E14" s="1066">
        <f t="shared" si="1"/>
        <v>0</v>
      </c>
      <c r="F14" s="1066">
        <f t="shared" si="1"/>
        <v>0</v>
      </c>
      <c r="G14" s="1166">
        <f>SUM(C14:F14)</f>
        <v>118416.13</v>
      </c>
      <c r="H14" s="746"/>
      <c r="I14" s="1070"/>
      <c r="J14" s="1070"/>
    </row>
    <row r="15" spans="1:10" ht="43.9" customHeight="1">
      <c r="A15" s="747" t="s">
        <v>2</v>
      </c>
      <c r="B15" s="748" t="s">
        <v>14</v>
      </c>
      <c r="C15" s="755"/>
      <c r="D15" s="755"/>
      <c r="E15" s="755"/>
      <c r="F15" s="755"/>
      <c r="G15" s="1165"/>
      <c r="H15" s="746"/>
      <c r="I15" s="1064"/>
      <c r="J15" s="1064"/>
    </row>
    <row r="16" spans="1:10" ht="24.6" customHeight="1">
      <c r="A16" s="756">
        <v>1</v>
      </c>
      <c r="B16" s="775" t="s">
        <v>15</v>
      </c>
      <c r="C16" s="757">
        <v>0</v>
      </c>
      <c r="D16" s="757">
        <v>0</v>
      </c>
      <c r="E16" s="757">
        <v>0</v>
      </c>
      <c r="F16" s="757">
        <v>0</v>
      </c>
      <c r="G16" s="1165">
        <f>SUM(C16:F16)</f>
        <v>0</v>
      </c>
      <c r="H16" s="746"/>
      <c r="I16" s="1064"/>
      <c r="J16" s="1064"/>
    </row>
    <row r="17" spans="1:10" ht="43.9" customHeight="1">
      <c r="A17" s="758"/>
      <c r="B17" s="759" t="s">
        <v>16</v>
      </c>
      <c r="C17" s="1066">
        <f>SUM(C16)</f>
        <v>0</v>
      </c>
      <c r="D17" s="1066">
        <f t="shared" ref="D17:F17" si="2">SUM(D16)</f>
        <v>0</v>
      </c>
      <c r="E17" s="1066">
        <f t="shared" si="2"/>
        <v>0</v>
      </c>
      <c r="F17" s="1066">
        <f t="shared" si="2"/>
        <v>0</v>
      </c>
      <c r="G17" s="1166">
        <f>SUM(C17:F17)</f>
        <v>0</v>
      </c>
      <c r="H17" s="746"/>
      <c r="I17" s="1068"/>
      <c r="J17" s="1070"/>
    </row>
    <row r="18" spans="1:10" ht="43.9" customHeight="1">
      <c r="A18" s="747" t="s">
        <v>3</v>
      </c>
      <c r="B18" s="748" t="s">
        <v>38</v>
      </c>
      <c r="C18" s="755">
        <v>42918.93</v>
      </c>
      <c r="D18" s="755">
        <v>0</v>
      </c>
      <c r="E18" s="755">
        <v>0</v>
      </c>
      <c r="F18" s="755">
        <v>0</v>
      </c>
      <c r="G18" s="1165">
        <f>SUM(C18:F18)</f>
        <v>42918.93</v>
      </c>
      <c r="H18" s="746"/>
      <c r="I18" s="1064"/>
      <c r="J18" s="1064"/>
    </row>
    <row r="19" spans="1:10" ht="24.6" customHeight="1">
      <c r="A19" s="758"/>
      <c r="B19" s="759" t="s">
        <v>17</v>
      </c>
      <c r="C19" s="1066">
        <f>SUM(C18)</f>
        <v>42918.93</v>
      </c>
      <c r="D19" s="1066">
        <f t="shared" ref="D19:F19" si="3">SUM(D18)</f>
        <v>0</v>
      </c>
      <c r="E19" s="1066">
        <f t="shared" si="3"/>
        <v>0</v>
      </c>
      <c r="F19" s="1066">
        <f t="shared" si="3"/>
        <v>0</v>
      </c>
      <c r="G19" s="1166">
        <f>SUM(C19:F19)</f>
        <v>42918.93</v>
      </c>
      <c r="H19" s="746"/>
      <c r="I19" s="1068"/>
      <c r="J19" s="1070"/>
    </row>
    <row r="20" spans="1:10" ht="24.6" customHeight="1">
      <c r="A20" s="747" t="s">
        <v>4</v>
      </c>
      <c r="B20" s="748" t="s">
        <v>18</v>
      </c>
      <c r="C20" s="755"/>
      <c r="D20" s="755"/>
      <c r="E20" s="755"/>
      <c r="F20" s="755"/>
      <c r="G20" s="1165"/>
      <c r="H20" s="746"/>
      <c r="I20" s="1064"/>
      <c r="J20" s="1064"/>
    </row>
    <row r="21" spans="1:10" ht="24.6" customHeight="1">
      <c r="A21" s="750">
        <v>1</v>
      </c>
      <c r="B21" s="774" t="s">
        <v>19</v>
      </c>
      <c r="C21" s="752">
        <v>0</v>
      </c>
      <c r="D21" s="752">
        <v>0</v>
      </c>
      <c r="E21" s="752">
        <v>0</v>
      </c>
      <c r="F21" s="752">
        <v>0</v>
      </c>
      <c r="G21" s="1165">
        <f t="shared" ref="G21:G27" si="4">SUM(C21:F21)</f>
        <v>0</v>
      </c>
      <c r="H21" s="746"/>
      <c r="I21" s="1064"/>
      <c r="J21" s="1064"/>
    </row>
    <row r="22" spans="1:10" ht="24.6" customHeight="1">
      <c r="A22" s="750">
        <v>2</v>
      </c>
      <c r="B22" s="775" t="s">
        <v>40</v>
      </c>
      <c r="C22" s="752">
        <v>0</v>
      </c>
      <c r="D22" s="752">
        <v>0</v>
      </c>
      <c r="E22" s="752">
        <v>0</v>
      </c>
      <c r="F22" s="752">
        <v>0</v>
      </c>
      <c r="G22" s="1165">
        <f t="shared" si="4"/>
        <v>0</v>
      </c>
      <c r="H22" s="746"/>
      <c r="I22" s="1064"/>
      <c r="J22" s="1064"/>
    </row>
    <row r="23" spans="1:10" ht="24.6" customHeight="1">
      <c r="A23" s="750">
        <v>3</v>
      </c>
      <c r="B23" s="774" t="s">
        <v>20</v>
      </c>
      <c r="C23" s="752">
        <v>0</v>
      </c>
      <c r="D23" s="752">
        <v>0</v>
      </c>
      <c r="E23" s="752">
        <v>0</v>
      </c>
      <c r="F23" s="752">
        <v>0</v>
      </c>
      <c r="G23" s="1165">
        <f t="shared" si="4"/>
        <v>0</v>
      </c>
      <c r="H23" s="746"/>
      <c r="I23" s="1064"/>
      <c r="J23" s="1064"/>
    </row>
    <row r="24" spans="1:10" ht="24.6" customHeight="1">
      <c r="A24" s="750">
        <v>4</v>
      </c>
      <c r="B24" s="774" t="s">
        <v>21</v>
      </c>
      <c r="C24" s="752">
        <v>0</v>
      </c>
      <c r="D24" s="752">
        <v>0</v>
      </c>
      <c r="E24" s="752">
        <v>0</v>
      </c>
      <c r="F24" s="752">
        <v>0</v>
      </c>
      <c r="G24" s="1165">
        <f t="shared" si="4"/>
        <v>0</v>
      </c>
      <c r="H24" s="746"/>
      <c r="I24" s="1064"/>
      <c r="J24" s="1064"/>
    </row>
    <row r="25" spans="1:10" ht="24.6" customHeight="1">
      <c r="A25" s="750">
        <v>5</v>
      </c>
      <c r="B25" s="774" t="s">
        <v>22</v>
      </c>
      <c r="C25" s="752">
        <v>0</v>
      </c>
      <c r="D25" s="752">
        <v>0</v>
      </c>
      <c r="E25" s="752">
        <v>0</v>
      </c>
      <c r="F25" s="752">
        <v>0</v>
      </c>
      <c r="G25" s="1165">
        <f t="shared" si="4"/>
        <v>0</v>
      </c>
      <c r="H25" s="746"/>
      <c r="I25" s="1064"/>
      <c r="J25" s="1064"/>
    </row>
    <row r="26" spans="1:10" ht="24.6" customHeight="1">
      <c r="A26" s="750">
        <v>6</v>
      </c>
      <c r="B26" s="774" t="s">
        <v>23</v>
      </c>
      <c r="C26" s="752">
        <v>0</v>
      </c>
      <c r="D26" s="752">
        <v>0</v>
      </c>
      <c r="E26" s="752">
        <v>0</v>
      </c>
      <c r="F26" s="752">
        <v>0</v>
      </c>
      <c r="G26" s="1165">
        <f t="shared" si="4"/>
        <v>0</v>
      </c>
      <c r="H26" s="746"/>
      <c r="I26" s="1064"/>
      <c r="J26" s="1064"/>
    </row>
    <row r="27" spans="1:10" ht="24.6" customHeight="1">
      <c r="A27" s="750">
        <v>7</v>
      </c>
      <c r="B27" s="774" t="s">
        <v>24</v>
      </c>
      <c r="C27" s="755">
        <v>0</v>
      </c>
      <c r="D27" s="755">
        <v>0</v>
      </c>
      <c r="E27" s="755">
        <v>0</v>
      </c>
      <c r="F27" s="755">
        <v>0</v>
      </c>
      <c r="G27" s="1165">
        <f t="shared" si="4"/>
        <v>0</v>
      </c>
      <c r="H27" s="746"/>
      <c r="I27" s="1064"/>
      <c r="J27" s="1064"/>
    </row>
    <row r="28" spans="1:10" ht="24.6" customHeight="1">
      <c r="A28" s="760"/>
      <c r="B28" s="759" t="s">
        <v>25</v>
      </c>
      <c r="C28" s="1067">
        <f>SUM(C21:C27)</f>
        <v>0</v>
      </c>
      <c r="D28" s="1067">
        <f t="shared" ref="D28:F28" si="5">SUM(D21:D27)</f>
        <v>0</v>
      </c>
      <c r="E28" s="1067">
        <f t="shared" si="5"/>
        <v>0</v>
      </c>
      <c r="F28" s="1067">
        <f t="shared" si="5"/>
        <v>0</v>
      </c>
      <c r="G28" s="1166">
        <f>SUM(C28:F28)</f>
        <v>0</v>
      </c>
      <c r="H28" s="761"/>
      <c r="I28" s="1064"/>
      <c r="J28" s="1064"/>
    </row>
    <row r="29" spans="1:10" ht="24.6" customHeight="1">
      <c r="A29" s="747" t="s">
        <v>5</v>
      </c>
      <c r="B29" s="773" t="s">
        <v>26</v>
      </c>
      <c r="C29" s="749"/>
      <c r="D29" s="749"/>
      <c r="E29" s="749"/>
      <c r="F29" s="749"/>
      <c r="G29" s="1167"/>
      <c r="H29" s="746"/>
      <c r="I29" s="1064"/>
      <c r="J29" s="1064"/>
    </row>
    <row r="30" spans="1:10" ht="24.6" customHeight="1">
      <c r="A30" s="750">
        <v>1</v>
      </c>
      <c r="B30" s="774" t="s">
        <v>27</v>
      </c>
      <c r="C30" s="752">
        <v>0</v>
      </c>
      <c r="D30" s="752">
        <v>0</v>
      </c>
      <c r="E30" s="752">
        <v>0</v>
      </c>
      <c r="F30" s="752">
        <v>0</v>
      </c>
      <c r="G30" s="1165">
        <f t="shared" ref="G30:G37" si="6">SUM(C30:F30)</f>
        <v>0</v>
      </c>
      <c r="H30" s="746"/>
      <c r="I30" s="1064"/>
      <c r="J30" s="1064"/>
    </row>
    <row r="31" spans="1:10" ht="24.6" customHeight="1">
      <c r="A31" s="750">
        <v>2</v>
      </c>
      <c r="B31" s="776" t="s">
        <v>28</v>
      </c>
      <c r="C31" s="752">
        <v>295</v>
      </c>
      <c r="D31" s="752">
        <v>0</v>
      </c>
      <c r="E31" s="752">
        <v>0</v>
      </c>
      <c r="F31" s="752">
        <v>0</v>
      </c>
      <c r="G31" s="1165">
        <f t="shared" si="6"/>
        <v>295</v>
      </c>
      <c r="H31" s="746"/>
      <c r="I31" s="1064"/>
      <c r="J31" s="1064"/>
    </row>
    <row r="32" spans="1:10" ht="24.6" customHeight="1">
      <c r="A32" s="750">
        <v>3</v>
      </c>
      <c r="B32" s="776" t="s">
        <v>29</v>
      </c>
      <c r="C32" s="752">
        <v>0</v>
      </c>
      <c r="D32" s="752">
        <v>0</v>
      </c>
      <c r="E32" s="752">
        <v>0</v>
      </c>
      <c r="F32" s="752">
        <v>0</v>
      </c>
      <c r="G32" s="1165">
        <f t="shared" si="6"/>
        <v>0</v>
      </c>
      <c r="H32" s="746"/>
      <c r="I32" s="1064"/>
      <c r="J32" s="1064"/>
    </row>
    <row r="33" spans="1:10" ht="24.6" customHeight="1">
      <c r="A33" s="750">
        <v>4</v>
      </c>
      <c r="B33" s="776" t="s">
        <v>30</v>
      </c>
      <c r="C33" s="752">
        <v>9012.9699999999993</v>
      </c>
      <c r="D33" s="752">
        <v>0</v>
      </c>
      <c r="E33" s="752">
        <v>0</v>
      </c>
      <c r="F33" s="752">
        <v>0</v>
      </c>
      <c r="G33" s="1165">
        <f t="shared" si="6"/>
        <v>9012.9699999999993</v>
      </c>
      <c r="H33" s="746"/>
      <c r="I33" s="1064"/>
      <c r="J33" s="1064"/>
    </row>
    <row r="34" spans="1:10" ht="24.6" customHeight="1">
      <c r="A34" s="750">
        <v>5</v>
      </c>
      <c r="B34" s="777" t="s">
        <v>31</v>
      </c>
      <c r="C34" s="752">
        <v>6575.62</v>
      </c>
      <c r="D34" s="752">
        <v>0</v>
      </c>
      <c r="E34" s="752">
        <v>0</v>
      </c>
      <c r="F34" s="752">
        <v>0</v>
      </c>
      <c r="G34" s="1165">
        <f t="shared" si="6"/>
        <v>6575.62</v>
      </c>
      <c r="H34" s="762"/>
      <c r="I34" s="1064"/>
      <c r="J34" s="1064"/>
    </row>
    <row r="35" spans="1:10" ht="24.6" customHeight="1">
      <c r="A35" s="750">
        <v>6</v>
      </c>
      <c r="B35" s="778" t="s">
        <v>32</v>
      </c>
      <c r="C35" s="752">
        <v>0</v>
      </c>
      <c r="D35" s="752">
        <v>0</v>
      </c>
      <c r="E35" s="752">
        <v>0</v>
      </c>
      <c r="F35" s="752">
        <v>0</v>
      </c>
      <c r="G35" s="1165">
        <f t="shared" si="6"/>
        <v>0</v>
      </c>
      <c r="H35" s="762"/>
      <c r="I35" s="1064"/>
      <c r="J35" s="1064"/>
    </row>
    <row r="36" spans="1:10" ht="24.6" customHeight="1">
      <c r="A36" s="750">
        <v>7</v>
      </c>
      <c r="B36" s="778" t="s">
        <v>33</v>
      </c>
      <c r="C36" s="752">
        <v>0</v>
      </c>
      <c r="D36" s="752">
        <v>0</v>
      </c>
      <c r="E36" s="752">
        <v>0</v>
      </c>
      <c r="F36" s="752">
        <v>0</v>
      </c>
      <c r="G36" s="1165">
        <f t="shared" si="6"/>
        <v>0</v>
      </c>
      <c r="H36" s="762"/>
      <c r="I36" s="1064"/>
      <c r="J36" s="1064"/>
    </row>
    <row r="37" spans="1:10" ht="24.6" customHeight="1">
      <c r="A37" s="750">
        <v>8</v>
      </c>
      <c r="B37" s="778" t="s">
        <v>34</v>
      </c>
      <c r="C37" s="752">
        <v>0</v>
      </c>
      <c r="D37" s="752">
        <v>0</v>
      </c>
      <c r="E37" s="752">
        <v>0</v>
      </c>
      <c r="F37" s="752">
        <v>0</v>
      </c>
      <c r="G37" s="1165">
        <f t="shared" si="6"/>
        <v>0</v>
      </c>
      <c r="H37" s="762"/>
      <c r="I37" s="1064"/>
      <c r="J37" s="1064"/>
    </row>
    <row r="38" spans="1:10" ht="24.6" customHeight="1">
      <c r="A38" s="763"/>
      <c r="B38" s="759" t="s">
        <v>37</v>
      </c>
      <c r="C38" s="1067">
        <f>SUM(C30:C37)</f>
        <v>15883.59</v>
      </c>
      <c r="D38" s="1067">
        <f t="shared" ref="D38:F38" si="7">SUM(D30:D37)</f>
        <v>0</v>
      </c>
      <c r="E38" s="1067">
        <f t="shared" si="7"/>
        <v>0</v>
      </c>
      <c r="F38" s="1067">
        <f t="shared" si="7"/>
        <v>0</v>
      </c>
      <c r="G38" s="1166">
        <f>SUM(C38:F38)</f>
        <v>15883.59</v>
      </c>
      <c r="H38" s="762"/>
      <c r="I38" s="1068"/>
      <c r="J38" s="1070"/>
    </row>
    <row r="39" spans="1:10" ht="24.6" customHeight="1" thickBot="1">
      <c r="A39" s="764"/>
      <c r="B39" s="765"/>
      <c r="C39" s="766"/>
      <c r="D39" s="766"/>
      <c r="E39" s="766"/>
      <c r="F39" s="766"/>
      <c r="G39" s="1033"/>
      <c r="H39" s="762"/>
      <c r="I39" s="1064"/>
      <c r="J39" s="1064"/>
    </row>
    <row r="40" spans="1:10" ht="24.6" customHeight="1" thickBot="1">
      <c r="A40" s="767"/>
      <c r="B40" s="134" t="s">
        <v>35</v>
      </c>
      <c r="C40" s="1069">
        <f>SUM(C14+C17+C19+C28+C38)</f>
        <v>177218.65</v>
      </c>
      <c r="D40" s="1069">
        <f t="shared" ref="D40:F40" si="8">SUM(D14+D17+D19+D28+D38)</f>
        <v>0</v>
      </c>
      <c r="E40" s="1069">
        <f t="shared" si="8"/>
        <v>0</v>
      </c>
      <c r="F40" s="1069">
        <f t="shared" si="8"/>
        <v>0</v>
      </c>
      <c r="G40" s="1069">
        <f t="shared" ref="G40" si="9">SUM(G14+G17+G19+G28+G38)</f>
        <v>177218.65</v>
      </c>
      <c r="H40" s="762"/>
      <c r="I40" s="1070"/>
      <c r="J40" s="1070"/>
    </row>
    <row r="41" spans="1:10" ht="14.1" customHeight="1">
      <c r="A41" s="768"/>
      <c r="B41" s="769"/>
      <c r="C41" s="770"/>
      <c r="D41" s="770"/>
      <c r="E41" s="770"/>
      <c r="F41" s="770"/>
      <c r="G41" s="770"/>
      <c r="H41" s="742"/>
      <c r="I41" s="742"/>
      <c r="J41" s="742"/>
    </row>
    <row r="42" spans="1:10" ht="14.1" customHeight="1">
      <c r="A42" s="771" t="s">
        <v>6</v>
      </c>
      <c r="B42" s="745"/>
      <c r="C42" s="745"/>
      <c r="D42" s="745"/>
      <c r="E42" s="745"/>
      <c r="F42" s="745"/>
      <c r="G42" s="772"/>
      <c r="H42" s="742"/>
      <c r="I42" s="742"/>
      <c r="J42" s="742"/>
    </row>
    <row r="43" spans="1:10" ht="14.1" customHeight="1">
      <c r="A43" s="771" t="s">
        <v>169</v>
      </c>
      <c r="B43" s="745"/>
      <c r="C43" s="745"/>
      <c r="D43" s="745"/>
      <c r="E43" s="772"/>
      <c r="F43" s="745"/>
      <c r="G43" s="745"/>
      <c r="H43" s="742"/>
      <c r="I43" s="742"/>
      <c r="J43" s="742"/>
    </row>
    <row r="44" spans="1:10" ht="14.1" customHeight="1">
      <c r="A44" s="688"/>
      <c r="B44" s="688"/>
      <c r="C44" s="688"/>
      <c r="D44" s="688"/>
      <c r="E44" s="688"/>
      <c r="F44" s="688"/>
      <c r="G44" s="688"/>
      <c r="H44" s="688"/>
      <c r="I44" s="688"/>
      <c r="J44" s="688"/>
    </row>
    <row r="45" spans="1:10" ht="25.9" customHeight="1">
      <c r="A45" s="794" t="s">
        <v>117</v>
      </c>
      <c r="B45" s="741"/>
      <c r="C45" s="741"/>
      <c r="D45" s="741"/>
      <c r="E45" s="741"/>
      <c r="F45" s="741"/>
      <c r="G45" s="741"/>
      <c r="H45" s="741"/>
      <c r="I45" s="741"/>
      <c r="J45" s="741"/>
    </row>
    <row r="46" spans="1:10" ht="14.1" customHeight="1">
      <c r="A46" s="688"/>
      <c r="B46" s="688"/>
      <c r="C46" s="688"/>
      <c r="D46" s="688"/>
      <c r="E46" s="688"/>
      <c r="F46" s="688"/>
      <c r="G46" s="688"/>
      <c r="H46" s="688"/>
      <c r="I46" s="688"/>
      <c r="J46" s="688"/>
    </row>
    <row r="47" spans="1:10" ht="14.1" customHeight="1">
      <c r="A47" s="688"/>
      <c r="B47" s="688"/>
      <c r="C47" s="688"/>
      <c r="D47" s="688"/>
      <c r="E47" s="688"/>
      <c r="F47" s="688"/>
      <c r="G47" s="688"/>
      <c r="H47" s="688"/>
      <c r="I47" s="688"/>
      <c r="J47" s="688"/>
    </row>
    <row r="48" spans="1:10" ht="14.1" customHeight="1">
      <c r="A48" s="688"/>
      <c r="B48" s="688"/>
      <c r="C48" s="688"/>
      <c r="D48" s="688"/>
      <c r="E48" s="688"/>
      <c r="F48" s="688"/>
      <c r="G48" s="688"/>
      <c r="H48" s="688"/>
      <c r="I48" s="688"/>
      <c r="J48" s="688"/>
    </row>
    <row r="49" spans="1:10" ht="15.6" hidden="1" customHeight="1">
      <c r="A49" s="688"/>
      <c r="B49" s="688"/>
      <c r="C49" s="688"/>
      <c r="D49" s="688"/>
      <c r="E49" s="688"/>
      <c r="F49" s="688"/>
      <c r="G49" s="688"/>
      <c r="H49" s="688"/>
      <c r="I49" s="688"/>
      <c r="J49" s="688"/>
    </row>
    <row r="50" spans="1:10" ht="14.1" hidden="1" customHeight="1">
      <c r="A50" s="792" t="s">
        <v>118</v>
      </c>
      <c r="B50" s="688"/>
      <c r="C50" s="688"/>
      <c r="D50" s="688"/>
      <c r="E50" s="688"/>
      <c r="F50" s="688"/>
      <c r="G50" s="688"/>
      <c r="H50" s="688"/>
      <c r="I50" s="688"/>
      <c r="J50" s="688"/>
    </row>
    <row r="51" spans="1:10" ht="14.1" hidden="1" customHeight="1">
      <c r="A51" s="779" t="s">
        <v>67</v>
      </c>
      <c r="B51" s="688"/>
      <c r="C51" s="688"/>
      <c r="D51" s="688"/>
      <c r="E51" s="688"/>
      <c r="F51" s="688"/>
      <c r="G51" s="688"/>
      <c r="H51" s="688"/>
      <c r="I51" s="688"/>
      <c r="J51" s="688"/>
    </row>
    <row r="52" spans="1:10" ht="14.1" hidden="1" customHeight="1">
      <c r="A52" s="779" t="s">
        <v>42</v>
      </c>
      <c r="B52" s="688"/>
      <c r="C52" s="688"/>
      <c r="D52" s="688"/>
      <c r="E52" s="688"/>
      <c r="F52" s="688"/>
      <c r="G52" s="688"/>
      <c r="H52" s="688"/>
      <c r="I52" s="688"/>
      <c r="J52" s="688"/>
    </row>
    <row r="53" spans="1:10" ht="14.1" hidden="1" customHeight="1">
      <c r="A53" s="779" t="s">
        <v>43</v>
      </c>
      <c r="B53" s="688"/>
      <c r="C53" s="688"/>
      <c r="D53" s="688"/>
      <c r="E53" s="688"/>
      <c r="F53" s="688"/>
      <c r="G53" s="688"/>
      <c r="H53" s="688"/>
      <c r="I53" s="688"/>
      <c r="J53" s="688"/>
    </row>
    <row r="54" spans="1:10" ht="14.1" hidden="1" customHeight="1">
      <c r="A54" s="779" t="s">
        <v>44</v>
      </c>
      <c r="B54" s="688"/>
      <c r="C54" s="688"/>
      <c r="D54" s="688"/>
      <c r="E54" s="688"/>
      <c r="F54" s="688"/>
      <c r="G54" s="688"/>
      <c r="H54" s="688"/>
      <c r="I54" s="688"/>
      <c r="J54" s="688"/>
    </row>
    <row r="55" spans="1:10" ht="14.1" hidden="1" customHeight="1">
      <c r="A55" s="779" t="s">
        <v>45</v>
      </c>
      <c r="B55" s="688"/>
      <c r="C55" s="688"/>
      <c r="D55" s="688"/>
      <c r="E55" s="688"/>
      <c r="F55" s="688"/>
      <c r="G55" s="688"/>
      <c r="H55" s="688"/>
      <c r="I55" s="688"/>
      <c r="J55" s="688"/>
    </row>
    <row r="56" spans="1:10" ht="14.1" hidden="1" customHeight="1">
      <c r="A56" s="779" t="s">
        <v>119</v>
      </c>
      <c r="B56" s="688"/>
      <c r="C56" s="688"/>
      <c r="D56" s="688"/>
      <c r="E56" s="688"/>
      <c r="F56" s="688"/>
      <c r="G56" s="688"/>
      <c r="H56" s="688"/>
      <c r="I56" s="688"/>
      <c r="J56" s="688"/>
    </row>
    <row r="57" spans="1:10" ht="14.1" hidden="1" customHeight="1">
      <c r="A57" s="779" t="s">
        <v>47</v>
      </c>
      <c r="B57" s="688"/>
      <c r="C57" s="688"/>
      <c r="D57" s="688"/>
      <c r="E57" s="688"/>
      <c r="F57" s="688"/>
      <c r="G57" s="688"/>
      <c r="H57" s="688"/>
      <c r="I57" s="688"/>
      <c r="J57" s="688"/>
    </row>
    <row r="58" spans="1:10" ht="14.1" hidden="1" customHeight="1">
      <c r="A58" s="779" t="s">
        <v>48</v>
      </c>
      <c r="B58" s="688"/>
      <c r="C58" s="688"/>
      <c r="D58" s="688"/>
      <c r="E58" s="688"/>
      <c r="F58" s="688"/>
      <c r="G58" s="688"/>
      <c r="H58" s="688"/>
      <c r="I58" s="688"/>
      <c r="J58" s="688"/>
    </row>
    <row r="59" spans="1:10" ht="14.1" hidden="1" customHeight="1">
      <c r="A59" s="779" t="s">
        <v>49</v>
      </c>
      <c r="B59" s="688"/>
      <c r="C59" s="688"/>
      <c r="D59" s="688"/>
      <c r="E59" s="688"/>
      <c r="F59" s="688"/>
      <c r="G59" s="688"/>
      <c r="H59" s="688"/>
      <c r="I59" s="688"/>
      <c r="J59" s="688"/>
    </row>
    <row r="60" spans="1:10" ht="14.1" hidden="1" customHeight="1">
      <c r="A60" s="779" t="s">
        <v>50</v>
      </c>
      <c r="B60" s="688"/>
      <c r="C60" s="688"/>
      <c r="D60" s="688"/>
      <c r="E60" s="688"/>
      <c r="F60" s="688"/>
      <c r="G60" s="688"/>
      <c r="H60" s="688"/>
      <c r="I60" s="688"/>
      <c r="J60" s="688"/>
    </row>
    <row r="61" spans="1:10" ht="14.1" hidden="1" customHeight="1">
      <c r="A61" s="779" t="s">
        <v>51</v>
      </c>
      <c r="B61" s="688"/>
      <c r="C61" s="688"/>
      <c r="D61" s="688"/>
      <c r="E61" s="688"/>
      <c r="F61" s="688"/>
      <c r="G61" s="688"/>
      <c r="H61" s="688"/>
      <c r="I61" s="688"/>
      <c r="J61" s="688"/>
    </row>
    <row r="62" spans="1:10" ht="14.1" hidden="1" customHeight="1">
      <c r="A62" s="779" t="s">
        <v>52</v>
      </c>
      <c r="B62" s="688"/>
      <c r="C62" s="688"/>
      <c r="D62" s="688"/>
      <c r="E62" s="688"/>
      <c r="F62" s="688"/>
      <c r="G62" s="688"/>
      <c r="H62" s="688"/>
      <c r="I62" s="688"/>
      <c r="J62" s="688"/>
    </row>
    <row r="63" spans="1:10" ht="14.1" hidden="1" customHeight="1">
      <c r="A63" s="779" t="s">
        <v>68</v>
      </c>
      <c r="B63" s="688"/>
      <c r="C63" s="688"/>
      <c r="D63" s="688"/>
      <c r="E63" s="688"/>
      <c r="F63" s="688"/>
      <c r="G63" s="688"/>
      <c r="H63" s="688"/>
      <c r="I63" s="688"/>
      <c r="J63" s="688"/>
    </row>
    <row r="64" spans="1:10" ht="14.1" hidden="1" customHeight="1">
      <c r="A64" s="779" t="s">
        <v>53</v>
      </c>
      <c r="B64" s="688"/>
      <c r="C64" s="688"/>
      <c r="D64" s="688"/>
      <c r="E64" s="688"/>
      <c r="F64" s="688"/>
      <c r="G64" s="688"/>
      <c r="H64" s="688"/>
      <c r="I64" s="688"/>
      <c r="J64" s="688"/>
    </row>
    <row r="65" spans="1:10" ht="14.1" hidden="1" customHeight="1">
      <c r="A65" s="779" t="s">
        <v>54</v>
      </c>
      <c r="B65" s="688"/>
      <c r="C65" s="688"/>
      <c r="D65" s="688"/>
      <c r="E65" s="688"/>
      <c r="F65" s="688"/>
      <c r="G65" s="688"/>
      <c r="H65" s="688"/>
      <c r="I65" s="688"/>
      <c r="J65" s="688"/>
    </row>
    <row r="66" spans="1:10" ht="14.1" hidden="1" customHeight="1">
      <c r="A66" s="779" t="s">
        <v>55</v>
      </c>
      <c r="B66" s="688"/>
      <c r="C66" s="688"/>
      <c r="D66" s="688"/>
      <c r="E66" s="688"/>
      <c r="F66" s="688"/>
      <c r="G66" s="688"/>
      <c r="H66" s="688"/>
      <c r="I66" s="688"/>
      <c r="J66" s="688"/>
    </row>
    <row r="67" spans="1:10" ht="14.1" hidden="1" customHeight="1">
      <c r="A67" s="779" t="s">
        <v>56</v>
      </c>
      <c r="B67" s="688"/>
      <c r="C67" s="688"/>
      <c r="D67" s="688"/>
      <c r="E67" s="688"/>
      <c r="F67" s="688"/>
      <c r="G67" s="688"/>
      <c r="H67" s="688"/>
      <c r="I67" s="688"/>
      <c r="J67" s="688"/>
    </row>
    <row r="68" spans="1:10" ht="14.1" hidden="1" customHeight="1">
      <c r="A68" s="779" t="s">
        <v>57</v>
      </c>
      <c r="B68" s="688"/>
      <c r="C68" s="688"/>
      <c r="D68" s="688"/>
      <c r="E68" s="688"/>
      <c r="F68" s="688"/>
      <c r="G68" s="688"/>
      <c r="H68" s="688"/>
      <c r="I68" s="688"/>
      <c r="J68" s="688"/>
    </row>
    <row r="69" spans="1:10" ht="14.1" hidden="1" customHeight="1">
      <c r="A69" s="779" t="s">
        <v>120</v>
      </c>
      <c r="B69" s="688"/>
      <c r="C69" s="688"/>
      <c r="D69" s="688"/>
      <c r="E69" s="688"/>
      <c r="F69" s="688"/>
      <c r="G69" s="688"/>
      <c r="H69" s="688"/>
      <c r="I69" s="688"/>
      <c r="J69" s="688"/>
    </row>
    <row r="70" spans="1:10" ht="14.1" hidden="1" customHeight="1">
      <c r="A70" s="779" t="s">
        <v>59</v>
      </c>
      <c r="B70" s="688"/>
      <c r="C70" s="688"/>
      <c r="D70" s="688"/>
      <c r="E70" s="688"/>
      <c r="F70" s="688"/>
      <c r="G70" s="688"/>
      <c r="H70" s="688"/>
      <c r="I70" s="688"/>
      <c r="J70" s="688"/>
    </row>
    <row r="71" spans="1:10" ht="14.1" hidden="1" customHeight="1">
      <c r="A71" s="779" t="s">
        <v>60</v>
      </c>
      <c r="B71" s="688"/>
      <c r="C71" s="688"/>
      <c r="D71" s="688"/>
      <c r="E71" s="688"/>
      <c r="F71" s="688"/>
      <c r="G71" s="688"/>
      <c r="H71" s="688"/>
      <c r="I71" s="688"/>
      <c r="J71" s="688"/>
    </row>
    <row r="72" spans="1:10" ht="14.1" hidden="1" customHeight="1">
      <c r="A72" s="780" t="s">
        <v>61</v>
      </c>
      <c r="B72" s="688"/>
      <c r="C72" s="688"/>
      <c r="D72" s="688"/>
      <c r="E72" s="688"/>
      <c r="F72" s="688"/>
      <c r="G72" s="688"/>
      <c r="H72" s="688"/>
      <c r="I72" s="688"/>
      <c r="J72" s="688"/>
    </row>
    <row r="73" spans="1:10" ht="14.1" hidden="1" customHeight="1">
      <c r="A73" s="780" t="s">
        <v>62</v>
      </c>
      <c r="B73" s="688"/>
      <c r="C73" s="688"/>
      <c r="D73" s="688"/>
      <c r="E73" s="688"/>
      <c r="F73" s="688"/>
      <c r="G73" s="688"/>
      <c r="H73" s="688"/>
      <c r="I73" s="688"/>
      <c r="J73" s="688"/>
    </row>
    <row r="74" spans="1:10" ht="14.1" hidden="1" customHeight="1">
      <c r="A74" s="780" t="s">
        <v>63</v>
      </c>
      <c r="B74" s="688"/>
      <c r="C74" s="688"/>
      <c r="D74" s="688"/>
      <c r="E74" s="688"/>
      <c r="F74" s="688"/>
      <c r="G74" s="688"/>
      <c r="H74" s="688"/>
      <c r="I74" s="688"/>
      <c r="J74" s="688"/>
    </row>
    <row r="75" spans="1:10" ht="14.1" hidden="1" customHeight="1">
      <c r="A75" s="780" t="s">
        <v>64</v>
      </c>
      <c r="B75" s="688"/>
      <c r="C75" s="688"/>
      <c r="D75" s="688"/>
      <c r="E75" s="688"/>
      <c r="F75" s="688"/>
      <c r="G75" s="688"/>
      <c r="H75" s="688"/>
      <c r="I75" s="688"/>
      <c r="J75" s="688"/>
    </row>
    <row r="76" spans="1:10" ht="14.1" hidden="1" customHeight="1">
      <c r="A76" s="780" t="s">
        <v>69</v>
      </c>
      <c r="B76" s="688"/>
      <c r="C76" s="688"/>
      <c r="D76" s="688"/>
      <c r="E76" s="688"/>
      <c r="F76" s="688"/>
      <c r="G76" s="688"/>
      <c r="H76" s="688"/>
      <c r="I76" s="688"/>
      <c r="J76" s="688"/>
    </row>
    <row r="77" spans="1:10" ht="14.1" hidden="1" customHeight="1">
      <c r="A77" s="780" t="s">
        <v>65</v>
      </c>
      <c r="B77" s="688"/>
      <c r="C77" s="688"/>
      <c r="D77" s="688"/>
      <c r="E77" s="688"/>
      <c r="F77" s="688"/>
      <c r="G77" s="688"/>
      <c r="H77" s="688"/>
      <c r="I77" s="688"/>
      <c r="J77" s="688"/>
    </row>
    <row r="78" spans="1:10" ht="14.1" hidden="1" customHeight="1">
      <c r="A78" s="780" t="s">
        <v>66</v>
      </c>
      <c r="B78" s="688"/>
      <c r="C78" s="688"/>
      <c r="D78" s="688"/>
      <c r="E78" s="688"/>
      <c r="F78" s="688"/>
      <c r="G78" s="688"/>
      <c r="H78" s="688"/>
      <c r="I78" s="688"/>
      <c r="J78" s="688"/>
    </row>
    <row r="79" spans="1:10" ht="14.1" customHeight="1">
      <c r="A79" s="741"/>
      <c r="B79" s="688"/>
      <c r="C79" s="688"/>
      <c r="D79" s="688"/>
      <c r="E79" s="688"/>
      <c r="F79" s="688"/>
      <c r="G79" s="688"/>
      <c r="H79" s="688"/>
      <c r="I79" s="688"/>
      <c r="J79" s="688"/>
    </row>
    <row r="80" spans="1:10" ht="14.1" customHeight="1">
      <c r="A80" s="141"/>
      <c r="B80" s="141"/>
      <c r="C80" s="141"/>
      <c r="D80" s="141"/>
      <c r="E80" s="141"/>
      <c r="F80" s="141"/>
      <c r="G80" s="141"/>
      <c r="H80" s="141"/>
      <c r="I80" s="141"/>
      <c r="J80" s="141"/>
    </row>
    <row r="81" spans="1:10" ht="14.1" customHeight="1">
      <c r="A81" s="141"/>
      <c r="B81" s="141"/>
      <c r="C81" s="141"/>
      <c r="D81" s="141"/>
      <c r="E81" s="141"/>
      <c r="F81" s="141"/>
      <c r="G81" s="141"/>
      <c r="H81" s="141"/>
      <c r="I81" s="141"/>
      <c r="J81" s="141"/>
    </row>
    <row r="82" spans="1:10" ht="14.1" customHeight="1">
      <c r="A82" s="141"/>
      <c r="B82" s="141"/>
      <c r="C82" s="141"/>
      <c r="D82" s="141"/>
      <c r="E82" s="141"/>
      <c r="F82" s="141"/>
      <c r="G82" s="141"/>
      <c r="H82" s="141"/>
      <c r="I82" s="141"/>
      <c r="J82" s="141"/>
    </row>
    <row r="83" spans="1:10" ht="14.1" customHeight="1">
      <c r="A83" s="141"/>
      <c r="B83" s="141"/>
      <c r="C83" s="141"/>
      <c r="D83" s="141"/>
      <c r="E83" s="141"/>
      <c r="F83" s="141"/>
      <c r="G83" s="141"/>
      <c r="H83" s="141"/>
      <c r="I83" s="141"/>
      <c r="J83" s="141"/>
    </row>
    <row r="84" spans="1:10" ht="14.1" customHeight="1">
      <c r="A84" s="141"/>
      <c r="B84" s="141"/>
      <c r="C84" s="141"/>
      <c r="D84" s="141"/>
      <c r="E84" s="141"/>
      <c r="F84" s="141"/>
      <c r="G84" s="141"/>
      <c r="H84" s="141"/>
      <c r="I84" s="141"/>
      <c r="J84" s="141"/>
    </row>
    <row r="85" spans="1:10" ht="14.1" customHeight="1">
      <c r="A85" s="141"/>
      <c r="B85" s="141"/>
      <c r="C85" s="141"/>
      <c r="D85" s="141"/>
      <c r="E85" s="141"/>
      <c r="F85" s="141"/>
      <c r="G85" s="141"/>
      <c r="H85" s="141"/>
      <c r="I85" s="141"/>
      <c r="J85" s="141"/>
    </row>
    <row r="86" spans="1:10" ht="14.1" customHeight="1">
      <c r="A86" s="141"/>
      <c r="B86" s="141"/>
      <c r="C86" s="141"/>
      <c r="D86" s="141"/>
      <c r="E86" s="141"/>
      <c r="F86" s="141"/>
      <c r="G86" s="141"/>
      <c r="H86" s="141"/>
      <c r="I86" s="141"/>
      <c r="J86" s="141"/>
    </row>
    <row r="87" spans="1:10" ht="14.1" customHeight="1">
      <c r="A87" s="141"/>
      <c r="B87" s="141"/>
      <c r="C87" s="141"/>
      <c r="D87" s="141"/>
      <c r="E87" s="141"/>
      <c r="F87" s="141"/>
      <c r="G87" s="141"/>
      <c r="H87" s="141"/>
      <c r="I87" s="141"/>
      <c r="J87" s="141"/>
    </row>
    <row r="88" spans="1:10" ht="14.1" customHeight="1">
      <c r="A88" s="141"/>
      <c r="B88" s="141"/>
      <c r="C88" s="141"/>
      <c r="D88" s="141"/>
      <c r="E88" s="141"/>
      <c r="F88" s="141"/>
      <c r="G88" s="141"/>
      <c r="H88" s="141"/>
      <c r="I88" s="141"/>
      <c r="J88" s="141"/>
    </row>
    <row r="89" spans="1:10" ht="14.1" customHeight="1">
      <c r="A89" s="141"/>
      <c r="B89" s="141"/>
      <c r="C89" s="141"/>
      <c r="D89" s="141"/>
      <c r="E89" s="141"/>
      <c r="F89" s="141"/>
      <c r="G89" s="141"/>
      <c r="H89" s="141"/>
      <c r="I89" s="141"/>
      <c r="J89" s="141"/>
    </row>
    <row r="90" spans="1:10" ht="14.1" customHeight="1">
      <c r="A90" s="141"/>
      <c r="B90" s="141"/>
      <c r="C90" s="141"/>
      <c r="D90" s="141"/>
      <c r="E90" s="141"/>
      <c r="F90" s="141"/>
      <c r="G90" s="141"/>
      <c r="H90" s="141"/>
      <c r="I90" s="141"/>
      <c r="J90" s="141"/>
    </row>
    <row r="91" spans="1:10" ht="14.1" customHeight="1">
      <c r="A91" s="141"/>
      <c r="B91" s="141"/>
      <c r="C91" s="141"/>
      <c r="D91" s="141"/>
      <c r="E91" s="141"/>
      <c r="F91" s="141"/>
      <c r="G91" s="141"/>
      <c r="H91" s="141"/>
      <c r="I91" s="141"/>
      <c r="J91" s="141"/>
    </row>
    <row r="92" spans="1:10" ht="14.1" customHeight="1">
      <c r="A92" s="141"/>
      <c r="B92" s="141"/>
      <c r="C92" s="141"/>
      <c r="D92" s="141"/>
      <c r="E92" s="141"/>
      <c r="F92" s="141"/>
      <c r="G92" s="141"/>
      <c r="H92" s="141"/>
      <c r="I92" s="141"/>
      <c r="J92" s="141"/>
    </row>
    <row r="93" spans="1:10" ht="14.1" customHeight="1">
      <c r="A93" s="141"/>
      <c r="B93" s="141"/>
      <c r="C93" s="141"/>
      <c r="D93" s="141"/>
      <c r="E93" s="141"/>
      <c r="F93" s="141"/>
      <c r="G93" s="141"/>
      <c r="H93" s="141"/>
      <c r="I93" s="141"/>
      <c r="J93" s="141"/>
    </row>
    <row r="94" spans="1:10" ht="14.1" customHeight="1">
      <c r="A94" s="141"/>
      <c r="B94" s="141"/>
      <c r="C94" s="141"/>
      <c r="D94" s="141"/>
      <c r="E94" s="141"/>
      <c r="F94" s="141"/>
      <c r="G94" s="141"/>
      <c r="H94" s="141"/>
      <c r="I94" s="141"/>
      <c r="J94" s="141"/>
    </row>
    <row r="95" spans="1:10" ht="14.1" customHeight="1">
      <c r="A95" s="141"/>
      <c r="B95" s="141"/>
      <c r="C95" s="141"/>
      <c r="D95" s="141"/>
      <c r="E95" s="141"/>
      <c r="F95" s="141"/>
      <c r="G95" s="141"/>
      <c r="H95" s="141"/>
      <c r="I95" s="141"/>
      <c r="J95" s="141"/>
    </row>
    <row r="96" spans="1:10" ht="14.1" customHeight="1">
      <c r="A96" s="141"/>
      <c r="B96" s="141"/>
      <c r="C96" s="141"/>
      <c r="D96" s="141"/>
      <c r="E96" s="141"/>
      <c r="F96" s="141"/>
      <c r="G96" s="141"/>
      <c r="H96" s="141"/>
      <c r="I96" s="141"/>
      <c r="J96" s="141"/>
    </row>
    <row r="97" spans="1:10" ht="14.1" customHeight="1">
      <c r="A97" s="141"/>
      <c r="B97" s="141"/>
      <c r="C97" s="141"/>
      <c r="D97" s="141"/>
      <c r="E97" s="141"/>
      <c r="F97" s="141"/>
      <c r="G97" s="141"/>
      <c r="H97" s="141"/>
      <c r="I97" s="141"/>
      <c r="J97" s="141"/>
    </row>
    <row r="98" spans="1:10" ht="14.1" customHeight="1">
      <c r="A98" s="141"/>
      <c r="B98" s="141"/>
      <c r="C98" s="141"/>
      <c r="D98" s="141"/>
      <c r="E98" s="141"/>
      <c r="F98" s="141"/>
      <c r="G98" s="141"/>
      <c r="H98" s="141"/>
      <c r="I98" s="141"/>
      <c r="J98" s="141"/>
    </row>
    <row r="99" spans="1:10" ht="14.1" customHeight="1">
      <c r="A99" s="141"/>
      <c r="B99" s="141"/>
      <c r="C99" s="141"/>
      <c r="D99" s="141"/>
      <c r="E99" s="141"/>
      <c r="F99" s="141"/>
      <c r="G99" s="141"/>
      <c r="H99" s="141"/>
      <c r="I99" s="141"/>
      <c r="J99" s="141"/>
    </row>
    <row r="100" spans="1:10" ht="14.1" customHeight="1">
      <c r="A100" s="141"/>
      <c r="B100" s="141"/>
      <c r="C100" s="141"/>
      <c r="D100" s="141"/>
      <c r="E100" s="141"/>
      <c r="F100" s="141"/>
      <c r="G100" s="141"/>
      <c r="H100" s="141"/>
      <c r="I100" s="141"/>
      <c r="J100" s="141"/>
    </row>
    <row r="101" spans="1:10" ht="14.1" customHeight="1">
      <c r="A101" s="141"/>
      <c r="B101" s="141"/>
      <c r="C101" s="141"/>
      <c r="D101" s="141"/>
      <c r="E101" s="141"/>
      <c r="F101" s="141"/>
      <c r="G101" s="141"/>
      <c r="H101" s="141"/>
      <c r="I101" s="141"/>
      <c r="J101" s="141"/>
    </row>
    <row r="102" spans="1:10" ht="14.1" customHeight="1">
      <c r="A102" s="141"/>
      <c r="B102" s="141"/>
      <c r="C102" s="141"/>
      <c r="D102" s="141"/>
      <c r="E102" s="141"/>
      <c r="F102" s="141"/>
      <c r="G102" s="141"/>
      <c r="H102" s="141"/>
      <c r="I102" s="141"/>
      <c r="J102" s="141"/>
    </row>
    <row r="103" spans="1:10" ht="14.1" customHeight="1">
      <c r="A103" s="141"/>
      <c r="B103" s="141"/>
      <c r="C103" s="141"/>
      <c r="D103" s="141"/>
      <c r="E103" s="141"/>
      <c r="F103" s="141"/>
      <c r="G103" s="141"/>
      <c r="H103" s="141"/>
      <c r="I103" s="141"/>
      <c r="J103" s="141"/>
    </row>
    <row r="104" spans="1:10" ht="14.1" customHeight="1">
      <c r="A104" s="141"/>
      <c r="B104" s="141"/>
      <c r="C104" s="141"/>
      <c r="D104" s="141"/>
      <c r="E104" s="141"/>
      <c r="F104" s="141"/>
      <c r="G104" s="141"/>
      <c r="H104" s="141"/>
      <c r="I104" s="141"/>
      <c r="J104" s="141"/>
    </row>
    <row r="105" spans="1:10" ht="14.1" customHeight="1">
      <c r="A105" s="141"/>
      <c r="B105" s="141"/>
      <c r="C105" s="141"/>
      <c r="D105" s="141"/>
      <c r="E105" s="141"/>
      <c r="F105" s="141"/>
      <c r="G105" s="141"/>
      <c r="H105" s="141"/>
      <c r="I105" s="141"/>
      <c r="J105" s="141"/>
    </row>
    <row r="106" spans="1:10" ht="14.1" customHeight="1">
      <c r="A106" s="141"/>
      <c r="B106" s="141"/>
      <c r="C106" s="141"/>
      <c r="D106" s="141"/>
      <c r="E106" s="141"/>
      <c r="F106" s="141"/>
      <c r="G106" s="141"/>
      <c r="H106" s="141"/>
      <c r="I106" s="141"/>
      <c r="J106" s="141"/>
    </row>
    <row r="107" spans="1:10" ht="14.1" customHeight="1">
      <c r="A107" s="141"/>
      <c r="B107" s="141"/>
      <c r="C107" s="141"/>
      <c r="D107" s="141"/>
      <c r="E107" s="141"/>
      <c r="F107" s="141"/>
      <c r="G107" s="141"/>
      <c r="H107" s="141"/>
      <c r="I107" s="141"/>
      <c r="J107" s="141"/>
    </row>
    <row r="108" spans="1:10" ht="14.1" customHeight="1">
      <c r="A108" s="141"/>
      <c r="B108" s="141"/>
      <c r="C108" s="141"/>
      <c r="D108" s="141"/>
      <c r="E108" s="141"/>
      <c r="F108" s="141"/>
      <c r="G108" s="141"/>
      <c r="H108" s="141"/>
      <c r="I108" s="141"/>
      <c r="J108" s="141"/>
    </row>
    <row r="109" spans="1:10" ht="14.1" customHeight="1">
      <c r="A109" s="141"/>
      <c r="B109" s="141"/>
      <c r="C109" s="141"/>
      <c r="D109" s="141"/>
      <c r="E109" s="141"/>
      <c r="F109" s="141"/>
      <c r="G109" s="141"/>
      <c r="H109" s="141"/>
      <c r="I109" s="141"/>
      <c r="J109" s="141"/>
    </row>
    <row r="110" spans="1:10" ht="14.1" customHeight="1">
      <c r="A110" s="141"/>
      <c r="B110" s="141"/>
      <c r="C110" s="141"/>
      <c r="D110" s="141"/>
      <c r="E110" s="141"/>
      <c r="F110" s="141"/>
      <c r="G110" s="141"/>
      <c r="H110" s="141"/>
      <c r="I110" s="141"/>
      <c r="J110" s="141"/>
    </row>
    <row r="111" spans="1:10" ht="14.1" customHeight="1">
      <c r="A111" s="141"/>
      <c r="B111" s="141"/>
      <c r="C111" s="141"/>
      <c r="D111" s="141"/>
      <c r="E111" s="141"/>
      <c r="F111" s="141"/>
      <c r="G111" s="141"/>
      <c r="H111" s="141"/>
      <c r="I111" s="141"/>
      <c r="J111" s="141"/>
    </row>
    <row r="112" spans="1:10" ht="14.1" customHeight="1">
      <c r="A112" s="141"/>
      <c r="B112" s="141"/>
      <c r="C112" s="141"/>
      <c r="D112" s="141"/>
      <c r="E112" s="141"/>
      <c r="F112" s="141"/>
      <c r="G112" s="141"/>
      <c r="H112" s="141"/>
      <c r="I112" s="141"/>
      <c r="J112" s="141"/>
    </row>
    <row r="113" spans="1:10" ht="14.1" customHeight="1">
      <c r="A113" s="141"/>
      <c r="B113" s="141"/>
      <c r="C113" s="141"/>
      <c r="D113" s="141"/>
      <c r="E113" s="141"/>
      <c r="F113" s="141"/>
      <c r="G113" s="141"/>
      <c r="H113" s="141"/>
      <c r="I113" s="141"/>
      <c r="J113" s="141"/>
    </row>
    <row r="114" spans="1:10" ht="14.1" customHeight="1">
      <c r="A114" s="141"/>
      <c r="B114" s="141"/>
      <c r="C114" s="141"/>
      <c r="D114" s="141"/>
      <c r="E114" s="141"/>
      <c r="F114" s="141"/>
      <c r="G114" s="141"/>
      <c r="H114" s="141"/>
      <c r="I114" s="141"/>
      <c r="J114" s="141"/>
    </row>
    <row r="115" spans="1:10" ht="14.1" customHeight="1">
      <c r="A115" s="141"/>
      <c r="B115" s="141"/>
      <c r="C115" s="141"/>
      <c r="D115" s="141"/>
      <c r="E115" s="141"/>
      <c r="F115" s="141"/>
      <c r="G115" s="141"/>
      <c r="H115" s="141"/>
      <c r="I115" s="141"/>
      <c r="J115" s="141"/>
    </row>
    <row r="116" spans="1:10" ht="14.1" customHeight="1">
      <c r="A116" s="141"/>
      <c r="B116" s="141"/>
      <c r="C116" s="141"/>
      <c r="D116" s="141"/>
      <c r="E116" s="141"/>
      <c r="F116" s="141"/>
      <c r="G116" s="141"/>
      <c r="H116" s="141"/>
      <c r="I116" s="141"/>
      <c r="J116" s="141"/>
    </row>
    <row r="117" spans="1:10" ht="14.1" customHeight="1">
      <c r="A117" s="141"/>
      <c r="B117" s="141"/>
      <c r="C117" s="141"/>
      <c r="D117" s="141"/>
      <c r="E117" s="141"/>
      <c r="F117" s="141"/>
      <c r="G117" s="141"/>
      <c r="H117" s="141"/>
      <c r="I117" s="141"/>
      <c r="J117" s="141"/>
    </row>
    <row r="118" spans="1:10" ht="14.1" customHeight="1">
      <c r="A118" s="141"/>
      <c r="B118" s="141"/>
      <c r="C118" s="141"/>
      <c r="D118" s="141"/>
      <c r="E118" s="141"/>
      <c r="F118" s="141"/>
      <c r="G118" s="141"/>
      <c r="H118" s="141"/>
      <c r="I118" s="141"/>
      <c r="J118" s="141"/>
    </row>
    <row r="119" spans="1:10" ht="14.1" customHeight="1">
      <c r="A119" s="141"/>
      <c r="B119" s="141"/>
      <c r="C119" s="141"/>
      <c r="D119" s="141"/>
      <c r="E119" s="141"/>
      <c r="F119" s="141"/>
      <c r="G119" s="141"/>
      <c r="H119" s="141"/>
      <c r="I119" s="141"/>
      <c r="J119" s="141"/>
    </row>
    <row r="120" spans="1:10" ht="14.1" customHeight="1">
      <c r="A120" s="141"/>
      <c r="B120" s="141"/>
      <c r="C120" s="141"/>
      <c r="D120" s="141"/>
      <c r="E120" s="141"/>
      <c r="F120" s="141"/>
      <c r="G120" s="141"/>
      <c r="H120" s="141"/>
      <c r="I120" s="141"/>
      <c r="J120" s="141"/>
    </row>
    <row r="121" spans="1:10" ht="14.1" customHeight="1">
      <c r="A121" s="141"/>
      <c r="B121" s="141"/>
      <c r="C121" s="141"/>
      <c r="D121" s="141"/>
      <c r="E121" s="141"/>
      <c r="F121" s="141"/>
      <c r="G121" s="141"/>
      <c r="H121" s="141"/>
      <c r="I121" s="141"/>
      <c r="J121" s="141"/>
    </row>
    <row r="122" spans="1:10" ht="14.1" customHeight="1">
      <c r="A122" s="141"/>
      <c r="B122" s="141"/>
      <c r="C122" s="141"/>
      <c r="D122" s="141"/>
      <c r="E122" s="141"/>
      <c r="F122" s="141"/>
      <c r="G122" s="141"/>
      <c r="H122" s="141"/>
      <c r="I122" s="141"/>
      <c r="J122" s="141"/>
    </row>
    <row r="123" spans="1:10" ht="14.1" customHeight="1">
      <c r="A123" s="141"/>
      <c r="B123" s="141"/>
      <c r="C123" s="141"/>
      <c r="D123" s="141"/>
      <c r="E123" s="141"/>
      <c r="F123" s="141"/>
      <c r="G123" s="141"/>
      <c r="H123" s="141"/>
      <c r="I123" s="141"/>
      <c r="J123" s="141"/>
    </row>
    <row r="124" spans="1:10" ht="14.1" customHeight="1">
      <c r="A124" s="141"/>
      <c r="B124" s="141"/>
      <c r="C124" s="141"/>
      <c r="D124" s="141"/>
      <c r="E124" s="141"/>
      <c r="F124" s="141"/>
      <c r="G124" s="141"/>
      <c r="H124" s="141"/>
      <c r="I124" s="141"/>
      <c r="J124" s="141"/>
    </row>
    <row r="125" spans="1:10" ht="14.1" customHeight="1">
      <c r="A125" s="141"/>
      <c r="B125" s="141"/>
      <c r="C125" s="141"/>
      <c r="D125" s="141"/>
      <c r="E125" s="141"/>
      <c r="F125" s="141"/>
      <c r="G125" s="141"/>
      <c r="H125" s="141"/>
      <c r="I125" s="141"/>
      <c r="J125" s="141"/>
    </row>
    <row r="126" spans="1:10" ht="14.1" customHeight="1">
      <c r="A126" s="141"/>
      <c r="B126" s="141"/>
      <c r="C126" s="141"/>
      <c r="D126" s="141"/>
      <c r="E126" s="141"/>
      <c r="F126" s="141"/>
      <c r="G126" s="141"/>
      <c r="H126" s="141"/>
      <c r="I126" s="141"/>
      <c r="J126" s="141"/>
    </row>
    <row r="127" spans="1:10" ht="14.1" customHeight="1">
      <c r="A127" s="141"/>
      <c r="B127" s="141"/>
      <c r="C127" s="141"/>
      <c r="D127" s="141"/>
      <c r="E127" s="141"/>
      <c r="F127" s="141"/>
      <c r="G127" s="141"/>
      <c r="H127" s="141"/>
      <c r="I127" s="141"/>
      <c r="J127" s="141"/>
    </row>
    <row r="128" spans="1:10" ht="14.1" customHeight="1">
      <c r="A128" s="141"/>
      <c r="B128" s="141"/>
      <c r="C128" s="141"/>
      <c r="D128" s="141"/>
      <c r="E128" s="141"/>
      <c r="F128" s="141"/>
      <c r="G128" s="141"/>
      <c r="H128" s="141"/>
      <c r="I128" s="141"/>
      <c r="J128" s="141"/>
    </row>
    <row r="129" spans="1:10" ht="14.1" customHeight="1">
      <c r="A129" s="141"/>
      <c r="B129" s="141"/>
      <c r="C129" s="141"/>
      <c r="D129" s="141"/>
      <c r="E129" s="141"/>
      <c r="F129" s="141"/>
      <c r="G129" s="141"/>
      <c r="H129" s="141"/>
      <c r="I129" s="141"/>
      <c r="J129" s="141"/>
    </row>
    <row r="130" spans="1:10" ht="14.1" customHeight="1">
      <c r="A130" s="141"/>
      <c r="B130" s="141"/>
      <c r="C130" s="141"/>
      <c r="D130" s="141"/>
      <c r="E130" s="141"/>
      <c r="F130" s="141"/>
      <c r="G130" s="141"/>
      <c r="H130" s="141"/>
      <c r="I130" s="141"/>
      <c r="J130" s="141"/>
    </row>
    <row r="131" spans="1:10" ht="14.1" customHeight="1">
      <c r="A131" s="141"/>
      <c r="B131" s="141"/>
      <c r="C131" s="141"/>
      <c r="D131" s="141"/>
      <c r="E131" s="141"/>
      <c r="F131" s="141"/>
      <c r="G131" s="141"/>
      <c r="H131" s="141"/>
      <c r="I131" s="141"/>
      <c r="J131" s="141"/>
    </row>
    <row r="132" spans="1:10" ht="14.1" customHeight="1">
      <c r="A132" s="141"/>
      <c r="B132" s="141"/>
      <c r="C132" s="141"/>
      <c r="D132" s="141"/>
      <c r="E132" s="141"/>
      <c r="F132" s="141"/>
      <c r="G132" s="141"/>
      <c r="H132" s="141"/>
      <c r="I132" s="141"/>
      <c r="J132" s="141"/>
    </row>
    <row r="133" spans="1:10" ht="14.1" customHeight="1">
      <c r="A133" s="141"/>
      <c r="B133" s="141"/>
      <c r="C133" s="141"/>
      <c r="D133" s="141"/>
      <c r="E133" s="141"/>
      <c r="F133" s="141"/>
      <c r="G133" s="141"/>
      <c r="H133" s="141"/>
      <c r="I133" s="141"/>
      <c r="J133" s="141"/>
    </row>
    <row r="134" spans="1:10" ht="14.1" customHeight="1">
      <c r="A134" s="141"/>
      <c r="B134" s="141"/>
      <c r="C134" s="141"/>
      <c r="D134" s="141"/>
      <c r="E134" s="141"/>
      <c r="F134" s="141"/>
      <c r="G134" s="141"/>
      <c r="H134" s="141"/>
      <c r="I134" s="141"/>
      <c r="J134" s="141"/>
    </row>
    <row r="135" spans="1:10" ht="14.1" customHeight="1">
      <c r="A135" s="141"/>
      <c r="B135" s="141"/>
      <c r="C135" s="141"/>
      <c r="D135" s="141"/>
      <c r="E135" s="141"/>
      <c r="F135" s="141"/>
      <c r="G135" s="141"/>
      <c r="H135" s="141"/>
      <c r="I135" s="141"/>
      <c r="J135" s="141"/>
    </row>
    <row r="136" spans="1:10" ht="14.1" customHeight="1">
      <c r="A136" s="141"/>
      <c r="B136" s="141"/>
      <c r="C136" s="141"/>
      <c r="D136" s="141"/>
      <c r="E136" s="141"/>
      <c r="F136" s="141"/>
      <c r="G136" s="141"/>
      <c r="H136" s="141"/>
      <c r="I136" s="141"/>
      <c r="J136" s="141"/>
    </row>
    <row r="137" spans="1:10" ht="14.1" customHeight="1">
      <c r="A137" s="141"/>
      <c r="B137" s="141"/>
      <c r="C137" s="141"/>
      <c r="D137" s="141"/>
      <c r="E137" s="141"/>
      <c r="F137" s="141"/>
      <c r="G137" s="141"/>
      <c r="H137" s="141"/>
      <c r="I137" s="141"/>
      <c r="J137" s="141"/>
    </row>
    <row r="138" spans="1:10" ht="14.1" customHeight="1">
      <c r="A138" s="141"/>
      <c r="B138" s="141"/>
      <c r="C138" s="141"/>
      <c r="D138" s="141"/>
      <c r="E138" s="141"/>
      <c r="F138" s="141"/>
      <c r="G138" s="141"/>
      <c r="H138" s="141"/>
      <c r="I138" s="141"/>
      <c r="J138" s="141"/>
    </row>
    <row r="139" spans="1:10" ht="14.1" customHeight="1">
      <c r="A139" s="141"/>
      <c r="B139" s="141"/>
      <c r="C139" s="141"/>
      <c r="D139" s="141"/>
      <c r="E139" s="141"/>
      <c r="F139" s="141"/>
      <c r="G139" s="141"/>
      <c r="H139" s="141"/>
      <c r="I139" s="141"/>
      <c r="J139" s="141"/>
    </row>
    <row r="140" spans="1:10" ht="14.1" customHeight="1">
      <c r="A140" s="141"/>
      <c r="B140" s="141"/>
      <c r="C140" s="141"/>
      <c r="D140" s="141"/>
      <c r="E140" s="141"/>
      <c r="F140" s="141"/>
      <c r="G140" s="141"/>
      <c r="H140" s="141"/>
      <c r="I140" s="141"/>
      <c r="J140" s="141"/>
    </row>
    <row r="141" spans="1:10" ht="14.1" customHeight="1">
      <c r="A141" s="141"/>
      <c r="B141" s="141"/>
      <c r="C141" s="141"/>
      <c r="D141" s="141"/>
      <c r="E141" s="141"/>
      <c r="F141" s="141"/>
      <c r="G141" s="141"/>
      <c r="H141" s="141"/>
      <c r="I141" s="141"/>
      <c r="J141" s="141"/>
    </row>
    <row r="142" spans="1:10" ht="14.1" customHeight="1">
      <c r="A142" s="141"/>
      <c r="B142" s="141"/>
      <c r="C142" s="141"/>
      <c r="D142" s="141"/>
      <c r="E142" s="141"/>
      <c r="F142" s="141"/>
      <c r="G142" s="141"/>
      <c r="H142" s="141"/>
      <c r="I142" s="141"/>
      <c r="J142" s="141"/>
    </row>
    <row r="143" spans="1:10" ht="14.1" customHeight="1">
      <c r="A143" s="141"/>
      <c r="B143" s="141"/>
      <c r="C143" s="141"/>
      <c r="D143" s="141"/>
      <c r="E143" s="141"/>
      <c r="F143" s="141"/>
      <c r="G143" s="141"/>
      <c r="H143" s="141"/>
      <c r="I143" s="141"/>
      <c r="J143" s="141"/>
    </row>
    <row r="144" spans="1:10" ht="14.1" customHeight="1">
      <c r="A144" s="141"/>
      <c r="B144" s="141"/>
      <c r="C144" s="141"/>
      <c r="D144" s="141"/>
      <c r="E144" s="141"/>
      <c r="F144" s="141"/>
      <c r="G144" s="141"/>
      <c r="H144" s="141"/>
      <c r="I144" s="141"/>
      <c r="J144" s="141"/>
    </row>
    <row r="145" spans="1:10" ht="14.1" customHeight="1">
      <c r="A145" s="141"/>
      <c r="B145" s="141"/>
      <c r="C145" s="141"/>
      <c r="D145" s="141"/>
      <c r="E145" s="141"/>
      <c r="F145" s="141"/>
      <c r="G145" s="141"/>
      <c r="H145" s="141"/>
      <c r="I145" s="141"/>
      <c r="J145" s="141"/>
    </row>
    <row r="146" spans="1:10" ht="14.1" customHeight="1">
      <c r="A146" s="141"/>
      <c r="B146" s="141"/>
      <c r="C146" s="141"/>
      <c r="D146" s="141"/>
      <c r="E146" s="141"/>
      <c r="F146" s="141"/>
      <c r="G146" s="141"/>
      <c r="H146" s="141"/>
      <c r="I146" s="141"/>
      <c r="J146" s="141"/>
    </row>
    <row r="147" spans="1:10" ht="14.1" customHeight="1">
      <c r="A147" s="141"/>
      <c r="B147" s="141"/>
      <c r="C147" s="141"/>
      <c r="D147" s="141"/>
      <c r="E147" s="141"/>
      <c r="F147" s="141"/>
      <c r="G147" s="141"/>
      <c r="H147" s="141"/>
      <c r="I147" s="141"/>
      <c r="J147" s="141"/>
    </row>
    <row r="148" spans="1:10" ht="14.1" customHeight="1">
      <c r="A148" s="141"/>
      <c r="B148" s="141"/>
      <c r="C148" s="141"/>
      <c r="D148" s="141"/>
      <c r="E148" s="141"/>
      <c r="F148" s="141"/>
      <c r="G148" s="141"/>
      <c r="H148" s="141"/>
      <c r="I148" s="141"/>
      <c r="J148" s="141"/>
    </row>
    <row r="149" spans="1:10" ht="14.1" customHeight="1">
      <c r="A149" s="141"/>
      <c r="B149" s="141"/>
      <c r="C149" s="141"/>
      <c r="D149" s="141"/>
      <c r="E149" s="141"/>
      <c r="F149" s="141"/>
      <c r="G149" s="141"/>
      <c r="H149" s="141"/>
      <c r="I149" s="141"/>
      <c r="J149" s="141"/>
    </row>
    <row r="150" spans="1:10" ht="14.1" customHeight="1">
      <c r="A150" s="141"/>
      <c r="B150" s="141"/>
      <c r="C150" s="141"/>
      <c r="D150" s="141"/>
      <c r="E150" s="141"/>
      <c r="F150" s="141"/>
      <c r="G150" s="141"/>
      <c r="H150" s="141"/>
      <c r="I150" s="141"/>
      <c r="J150" s="141"/>
    </row>
    <row r="151" spans="1:10" ht="14.1" customHeight="1">
      <c r="A151" s="141"/>
      <c r="B151" s="141"/>
      <c r="C151" s="141"/>
      <c r="D151" s="141"/>
      <c r="E151" s="141"/>
      <c r="F151" s="141"/>
      <c r="G151" s="141"/>
      <c r="H151" s="141"/>
      <c r="I151" s="141"/>
      <c r="J151" s="141"/>
    </row>
    <row r="152" spans="1:10" ht="14.1" customHeight="1">
      <c r="A152" s="141"/>
      <c r="B152" s="141"/>
      <c r="C152" s="141"/>
      <c r="D152" s="141"/>
      <c r="E152" s="141"/>
      <c r="F152" s="141"/>
      <c r="G152" s="141"/>
      <c r="H152" s="141"/>
      <c r="I152" s="141"/>
      <c r="J152" s="141"/>
    </row>
    <row r="153" spans="1:10" ht="14.1" customHeight="1">
      <c r="A153" s="141"/>
      <c r="B153" s="141"/>
      <c r="C153" s="141"/>
      <c r="D153" s="141"/>
      <c r="E153" s="141"/>
      <c r="F153" s="141"/>
      <c r="G153" s="141"/>
      <c r="H153" s="141"/>
      <c r="I153" s="141"/>
      <c r="J153" s="141"/>
    </row>
    <row r="154" spans="1:10" ht="14.1" customHeight="1">
      <c r="A154" s="141"/>
      <c r="B154" s="141"/>
      <c r="C154" s="141"/>
      <c r="D154" s="141"/>
      <c r="E154" s="141"/>
      <c r="F154" s="141"/>
      <c r="G154" s="141"/>
      <c r="H154" s="141"/>
      <c r="I154" s="141"/>
      <c r="J154" s="141"/>
    </row>
    <row r="155" spans="1:10" ht="14.1" customHeight="1">
      <c r="A155" s="141"/>
      <c r="B155" s="141"/>
      <c r="C155" s="141"/>
      <c r="D155" s="141"/>
      <c r="E155" s="141"/>
      <c r="F155" s="141"/>
      <c r="G155" s="141"/>
      <c r="H155" s="141"/>
      <c r="I155" s="141"/>
      <c r="J155" s="141"/>
    </row>
    <row r="156" spans="1:10" ht="14.1" customHeight="1">
      <c r="A156" s="141"/>
      <c r="B156" s="141"/>
      <c r="C156" s="141"/>
      <c r="D156" s="141"/>
      <c r="E156" s="141"/>
      <c r="F156" s="141"/>
      <c r="G156" s="141"/>
      <c r="H156" s="141"/>
      <c r="I156" s="141"/>
      <c r="J156" s="141"/>
    </row>
    <row r="157" spans="1:10" ht="14.1" customHeight="1">
      <c r="A157" s="141"/>
      <c r="B157" s="141"/>
      <c r="C157" s="141"/>
      <c r="D157" s="141"/>
      <c r="E157" s="141"/>
      <c r="F157" s="141"/>
      <c r="G157" s="141"/>
      <c r="H157" s="141"/>
      <c r="I157" s="141"/>
      <c r="J157" s="141"/>
    </row>
    <row r="158" spans="1:10" ht="14.1" customHeight="1">
      <c r="A158" s="141"/>
      <c r="B158" s="141"/>
      <c r="C158" s="141"/>
      <c r="D158" s="141"/>
      <c r="E158" s="141"/>
      <c r="F158" s="141"/>
      <c r="G158" s="141"/>
      <c r="H158" s="141"/>
      <c r="I158" s="141"/>
      <c r="J158" s="141"/>
    </row>
    <row r="159" spans="1:10" ht="14.1" customHeight="1">
      <c r="A159" s="141"/>
      <c r="B159" s="141"/>
      <c r="C159" s="141"/>
      <c r="D159" s="141"/>
      <c r="E159" s="141"/>
      <c r="F159" s="141"/>
      <c r="G159" s="141"/>
      <c r="H159" s="141"/>
      <c r="I159" s="141"/>
      <c r="J159" s="141"/>
    </row>
    <row r="160" spans="1:10" ht="14.1" customHeight="1">
      <c r="A160" s="141"/>
      <c r="B160" s="141"/>
      <c r="C160" s="141"/>
      <c r="D160" s="141"/>
      <c r="E160" s="141"/>
      <c r="F160" s="141"/>
      <c r="G160" s="141"/>
      <c r="H160" s="141"/>
      <c r="I160" s="141"/>
      <c r="J160" s="141"/>
    </row>
    <row r="161" spans="1:10" ht="14.1" customHeight="1">
      <c r="A161" s="141"/>
      <c r="B161" s="141"/>
      <c r="C161" s="141"/>
      <c r="D161" s="141"/>
      <c r="E161" s="141"/>
      <c r="F161" s="141"/>
      <c r="G161" s="141"/>
      <c r="H161" s="141"/>
      <c r="I161" s="141"/>
      <c r="J161" s="141"/>
    </row>
    <row r="162" spans="1:10" ht="14.1" customHeight="1">
      <c r="A162" s="141"/>
      <c r="B162" s="141"/>
      <c r="C162" s="141"/>
      <c r="D162" s="141"/>
      <c r="E162" s="141"/>
      <c r="F162" s="141"/>
      <c r="G162" s="141"/>
      <c r="H162" s="141"/>
      <c r="I162" s="141"/>
      <c r="J162" s="141"/>
    </row>
    <row r="163" spans="1:10" ht="14.1" customHeight="1">
      <c r="A163" s="141"/>
      <c r="B163" s="141"/>
      <c r="C163" s="141"/>
      <c r="D163" s="141"/>
      <c r="E163" s="141"/>
      <c r="F163" s="141"/>
      <c r="G163" s="141"/>
      <c r="H163" s="141"/>
      <c r="I163" s="141"/>
      <c r="J163" s="141"/>
    </row>
    <row r="164" spans="1:10" ht="14.1" customHeight="1">
      <c r="A164" s="141"/>
      <c r="B164" s="141"/>
      <c r="C164" s="141"/>
      <c r="D164" s="141"/>
      <c r="E164" s="141"/>
      <c r="F164" s="141"/>
      <c r="G164" s="141"/>
      <c r="H164" s="141"/>
      <c r="I164" s="141"/>
      <c r="J164" s="141"/>
    </row>
    <row r="165" spans="1:10" ht="14.1" customHeight="1">
      <c r="A165" s="141"/>
      <c r="B165" s="141"/>
      <c r="C165" s="141"/>
      <c r="D165" s="141"/>
      <c r="E165" s="141"/>
      <c r="F165" s="141"/>
      <c r="G165" s="141"/>
      <c r="H165" s="141"/>
      <c r="I165" s="141"/>
      <c r="J165" s="141"/>
    </row>
    <row r="166" spans="1:10" ht="14.1" customHeight="1">
      <c r="A166" s="141"/>
      <c r="B166" s="141"/>
      <c r="C166" s="141"/>
      <c r="D166" s="141"/>
      <c r="E166" s="141"/>
      <c r="F166" s="141"/>
      <c r="G166" s="141"/>
      <c r="H166" s="141"/>
      <c r="I166" s="141"/>
      <c r="J166" s="141"/>
    </row>
    <row r="167" spans="1:10" ht="14.1" customHeight="1">
      <c r="A167" s="141"/>
      <c r="B167" s="141"/>
      <c r="C167" s="141"/>
      <c r="D167" s="141"/>
      <c r="E167" s="141"/>
      <c r="F167" s="141"/>
      <c r="G167" s="141"/>
      <c r="H167" s="141"/>
      <c r="I167" s="141"/>
      <c r="J167" s="141"/>
    </row>
    <row r="168" spans="1:10" ht="14.1" customHeight="1">
      <c r="A168" s="141"/>
      <c r="B168" s="141"/>
      <c r="C168" s="141"/>
      <c r="D168" s="141"/>
      <c r="E168" s="141"/>
      <c r="F168" s="141"/>
      <c r="G168" s="141"/>
      <c r="H168" s="141"/>
      <c r="I168" s="141"/>
      <c r="J168" s="141"/>
    </row>
    <row r="169" spans="1:10" ht="14.1" customHeight="1">
      <c r="A169" s="141"/>
      <c r="B169" s="141"/>
      <c r="C169" s="141"/>
      <c r="D169" s="141"/>
      <c r="E169" s="141"/>
      <c r="F169" s="141"/>
      <c r="G169" s="141"/>
      <c r="H169" s="141"/>
      <c r="I169" s="141"/>
      <c r="J169" s="141"/>
    </row>
    <row r="170" spans="1:10" ht="14.1" customHeight="1">
      <c r="A170" s="141"/>
      <c r="B170" s="141"/>
      <c r="C170" s="141"/>
      <c r="D170" s="141"/>
      <c r="E170" s="141"/>
      <c r="F170" s="141"/>
      <c r="G170" s="141"/>
      <c r="H170" s="141"/>
      <c r="I170" s="141"/>
      <c r="J170" s="141"/>
    </row>
    <row r="171" spans="1:10" ht="14.1" customHeight="1">
      <c r="A171" s="141"/>
      <c r="B171" s="141"/>
      <c r="C171" s="141"/>
      <c r="D171" s="141"/>
      <c r="E171" s="141"/>
      <c r="F171" s="141"/>
      <c r="G171" s="141"/>
      <c r="H171" s="141"/>
      <c r="I171" s="141"/>
      <c r="J171" s="141"/>
    </row>
    <row r="172" spans="1:10" ht="14.1" customHeight="1">
      <c r="A172" s="141"/>
      <c r="B172" s="141"/>
      <c r="C172" s="141"/>
      <c r="D172" s="141"/>
      <c r="E172" s="141"/>
      <c r="F172" s="141"/>
      <c r="G172" s="141"/>
      <c r="H172" s="141"/>
      <c r="I172" s="141"/>
      <c r="J172" s="141"/>
    </row>
    <row r="173" spans="1:10" ht="14.1" customHeight="1">
      <c r="A173" s="141"/>
      <c r="B173" s="141"/>
      <c r="C173" s="141"/>
      <c r="D173" s="141"/>
      <c r="E173" s="141"/>
      <c r="F173" s="141"/>
      <c r="G173" s="141"/>
      <c r="H173" s="141"/>
      <c r="I173" s="141"/>
      <c r="J173" s="141"/>
    </row>
    <row r="174" spans="1:10" ht="14.1" customHeight="1">
      <c r="A174" s="141"/>
      <c r="B174" s="141"/>
      <c r="C174" s="141"/>
      <c r="D174" s="141"/>
      <c r="E174" s="141"/>
      <c r="F174" s="141"/>
      <c r="G174" s="141"/>
      <c r="H174" s="141"/>
      <c r="I174" s="141"/>
      <c r="J174" s="141"/>
    </row>
    <row r="175" spans="1:10" ht="14.1" customHeight="1">
      <c r="A175" s="141"/>
      <c r="B175" s="141"/>
      <c r="C175" s="141"/>
      <c r="D175" s="141"/>
      <c r="E175" s="141"/>
      <c r="F175" s="141"/>
      <c r="G175" s="141"/>
      <c r="H175" s="141"/>
      <c r="I175" s="141"/>
      <c r="J175" s="141"/>
    </row>
    <row r="176" spans="1:10" ht="14.1" customHeight="1">
      <c r="A176" s="141"/>
      <c r="B176" s="141"/>
      <c r="C176" s="141"/>
      <c r="D176" s="141"/>
      <c r="E176" s="141"/>
      <c r="F176" s="141"/>
      <c r="G176" s="141"/>
      <c r="H176" s="141"/>
      <c r="I176" s="141"/>
      <c r="J176" s="141"/>
    </row>
    <row r="177" spans="1:10" ht="14.1" customHeight="1">
      <c r="A177" s="141"/>
      <c r="B177" s="141"/>
      <c r="C177" s="141"/>
      <c r="D177" s="141"/>
      <c r="E177" s="141"/>
      <c r="F177" s="141"/>
      <c r="G177" s="141"/>
      <c r="H177" s="141"/>
      <c r="I177" s="141"/>
      <c r="J177" s="141"/>
    </row>
    <row r="178" spans="1:10" ht="14.1" customHeight="1">
      <c r="A178" s="141"/>
      <c r="B178" s="141"/>
      <c r="C178" s="141"/>
      <c r="D178" s="141"/>
      <c r="E178" s="141"/>
      <c r="F178" s="141"/>
      <c r="G178" s="141"/>
      <c r="H178" s="141"/>
      <c r="I178" s="141"/>
      <c r="J178" s="141"/>
    </row>
    <row r="179" spans="1:10" ht="14.1" customHeight="1">
      <c r="A179" s="141"/>
      <c r="B179" s="141"/>
      <c r="C179" s="141"/>
      <c r="D179" s="141"/>
      <c r="E179" s="141"/>
      <c r="F179" s="141"/>
      <c r="G179" s="141"/>
      <c r="H179" s="141"/>
      <c r="I179" s="141"/>
      <c r="J179" s="141"/>
    </row>
    <row r="180" spans="1:10" ht="14.1" customHeight="1">
      <c r="A180" s="141"/>
      <c r="B180" s="141"/>
      <c r="C180" s="141"/>
      <c r="D180" s="141"/>
      <c r="E180" s="141"/>
      <c r="F180" s="141"/>
      <c r="G180" s="141"/>
      <c r="H180" s="141"/>
      <c r="I180" s="141"/>
      <c r="J180" s="141"/>
    </row>
    <row r="181" spans="1:10" ht="14.1" customHeight="1">
      <c r="A181" s="141"/>
      <c r="B181" s="141"/>
      <c r="C181" s="141"/>
      <c r="D181" s="141"/>
      <c r="E181" s="141"/>
      <c r="F181" s="141"/>
      <c r="G181" s="141"/>
      <c r="H181" s="141"/>
      <c r="I181" s="141"/>
      <c r="J181" s="141"/>
    </row>
    <row r="182" spans="1:10" ht="14.1" customHeight="1">
      <c r="A182" s="141"/>
      <c r="B182" s="141"/>
      <c r="C182" s="141"/>
      <c r="D182" s="141"/>
      <c r="E182" s="141"/>
      <c r="F182" s="141"/>
      <c r="G182" s="141"/>
      <c r="H182" s="141"/>
      <c r="I182" s="141"/>
      <c r="J182" s="141"/>
    </row>
    <row r="183" spans="1:10" ht="14.1" customHeight="1">
      <c r="A183" s="141"/>
      <c r="B183" s="141"/>
      <c r="C183" s="141"/>
      <c r="D183" s="141"/>
      <c r="E183" s="141"/>
      <c r="F183" s="141"/>
      <c r="G183" s="141"/>
      <c r="H183" s="141"/>
      <c r="I183" s="141"/>
      <c r="J183" s="141"/>
    </row>
    <row r="184" spans="1:10" ht="14.1" customHeight="1">
      <c r="A184" s="141"/>
      <c r="B184" s="141"/>
      <c r="C184" s="141"/>
      <c r="D184" s="141"/>
      <c r="E184" s="141"/>
      <c r="F184" s="141"/>
      <c r="G184" s="141"/>
      <c r="H184" s="141"/>
      <c r="I184" s="141"/>
      <c r="J184" s="141"/>
    </row>
    <row r="185" spans="1:10" ht="14.1" customHeight="1">
      <c r="A185" s="141"/>
      <c r="B185" s="141"/>
      <c r="C185" s="141"/>
      <c r="D185" s="141"/>
      <c r="E185" s="141"/>
      <c r="F185" s="141"/>
      <c r="G185" s="141"/>
      <c r="H185" s="141"/>
      <c r="I185" s="141"/>
      <c r="J185" s="141"/>
    </row>
    <row r="186" spans="1:10" ht="14.1" customHeight="1">
      <c r="A186" s="141"/>
      <c r="B186" s="141"/>
      <c r="C186" s="141"/>
      <c r="D186" s="141"/>
      <c r="E186" s="141"/>
      <c r="F186" s="141"/>
      <c r="G186" s="141"/>
      <c r="H186" s="141"/>
      <c r="I186" s="141"/>
      <c r="J186" s="141"/>
    </row>
    <row r="187" spans="1:10" ht="14.1" customHeight="1">
      <c r="A187" s="141"/>
      <c r="B187" s="141"/>
      <c r="C187" s="141"/>
      <c r="D187" s="141"/>
      <c r="E187" s="141"/>
      <c r="F187" s="141"/>
      <c r="G187" s="141"/>
      <c r="H187" s="141"/>
      <c r="I187" s="141"/>
      <c r="J187" s="141"/>
    </row>
    <row r="188" spans="1:10" ht="14.1" customHeight="1">
      <c r="A188" s="141"/>
      <c r="B188" s="141"/>
      <c r="C188" s="141"/>
      <c r="D188" s="141"/>
      <c r="E188" s="141"/>
      <c r="F188" s="141"/>
      <c r="G188" s="141"/>
      <c r="H188" s="141"/>
      <c r="I188" s="141"/>
      <c r="J188" s="141"/>
    </row>
    <row r="189" spans="1:10" ht="14.1" customHeight="1">
      <c r="A189" s="141"/>
      <c r="B189" s="141"/>
      <c r="C189" s="141"/>
      <c r="D189" s="141"/>
      <c r="E189" s="141"/>
      <c r="F189" s="141"/>
      <c r="G189" s="141"/>
      <c r="H189" s="141"/>
      <c r="I189" s="141"/>
      <c r="J189" s="141"/>
    </row>
    <row r="190" spans="1:10" ht="14.1" customHeight="1">
      <c r="A190" s="141"/>
      <c r="B190" s="141"/>
      <c r="C190" s="141"/>
      <c r="D190" s="141"/>
      <c r="E190" s="141"/>
      <c r="F190" s="141"/>
      <c r="G190" s="141"/>
      <c r="H190" s="141"/>
      <c r="I190" s="141"/>
      <c r="J190" s="141"/>
    </row>
    <row r="191" spans="1:10" ht="14.1" customHeight="1">
      <c r="A191" s="141"/>
      <c r="B191" s="141"/>
      <c r="C191" s="141"/>
      <c r="D191" s="141"/>
      <c r="E191" s="141"/>
      <c r="F191" s="141"/>
      <c r="G191" s="141"/>
      <c r="H191" s="141"/>
      <c r="I191" s="141"/>
      <c r="J191" s="141"/>
    </row>
    <row r="192" spans="1:10" ht="14.1" customHeight="1">
      <c r="A192" s="141"/>
      <c r="B192" s="141"/>
      <c r="C192" s="141"/>
      <c r="D192" s="141"/>
      <c r="E192" s="141"/>
      <c r="F192" s="141"/>
      <c r="G192" s="141"/>
      <c r="H192" s="141"/>
      <c r="I192" s="141"/>
      <c r="J192" s="141"/>
    </row>
    <row r="193" spans="1:10" ht="14.1" customHeight="1">
      <c r="A193" s="141"/>
      <c r="B193" s="141"/>
      <c r="C193" s="141"/>
      <c r="D193" s="141"/>
      <c r="E193" s="141"/>
      <c r="F193" s="141"/>
      <c r="G193" s="141"/>
      <c r="H193" s="141"/>
      <c r="I193" s="141"/>
      <c r="J193" s="141"/>
    </row>
    <row r="194" spans="1:10" ht="14.1" customHeight="1">
      <c r="A194" s="141"/>
      <c r="B194" s="141"/>
      <c r="C194" s="141"/>
      <c r="D194" s="141"/>
      <c r="E194" s="141"/>
      <c r="F194" s="141"/>
      <c r="G194" s="141"/>
      <c r="H194" s="141"/>
      <c r="I194" s="141"/>
      <c r="J194" s="141"/>
    </row>
    <row r="195" spans="1:10" ht="14.1" customHeight="1">
      <c r="A195" s="141"/>
      <c r="B195" s="141"/>
      <c r="C195" s="141"/>
      <c r="D195" s="141"/>
      <c r="E195" s="141"/>
      <c r="F195" s="141"/>
      <c r="G195" s="141"/>
      <c r="H195" s="141"/>
      <c r="I195" s="141"/>
      <c r="J195" s="141"/>
    </row>
    <row r="196" spans="1:10" ht="14.1" customHeight="1">
      <c r="A196" s="142"/>
      <c r="B196" s="141"/>
      <c r="C196" s="141"/>
      <c r="D196" s="141"/>
      <c r="E196" s="141"/>
      <c r="F196" s="141"/>
      <c r="G196" s="141"/>
      <c r="H196" s="141"/>
      <c r="I196" s="141"/>
      <c r="J196" s="141"/>
    </row>
    <row r="197" spans="1:10" ht="14.1" customHeight="1">
      <c r="A197" s="143"/>
      <c r="B197" s="141"/>
      <c r="C197" s="141"/>
      <c r="D197" s="141"/>
      <c r="E197" s="141"/>
      <c r="F197" s="141"/>
      <c r="G197" s="141"/>
      <c r="H197" s="141"/>
      <c r="I197" s="141"/>
      <c r="J197" s="141"/>
    </row>
    <row r="198" spans="1:10" ht="14.1" hidden="1" customHeight="1">
      <c r="A198" s="145" t="s">
        <v>41</v>
      </c>
      <c r="B198" s="141"/>
      <c r="C198" s="141"/>
      <c r="D198" s="141"/>
      <c r="E198" s="141"/>
      <c r="F198" s="141"/>
      <c r="G198" s="141"/>
      <c r="H198" s="141"/>
      <c r="I198" s="141"/>
      <c r="J198" s="141"/>
    </row>
    <row r="199" spans="1:10" ht="14.1" hidden="1" customHeight="1">
      <c r="A199" s="146" t="s">
        <v>67</v>
      </c>
      <c r="B199" s="141"/>
      <c r="C199" s="141"/>
      <c r="D199" s="141"/>
      <c r="E199" s="141"/>
      <c r="F199" s="141"/>
      <c r="G199" s="141"/>
      <c r="H199" s="141"/>
      <c r="I199" s="141"/>
      <c r="J199" s="141"/>
    </row>
    <row r="200" spans="1:10" ht="14.1" hidden="1" customHeight="1">
      <c r="A200" s="146" t="s">
        <v>42</v>
      </c>
      <c r="B200" s="141"/>
      <c r="C200" s="141"/>
      <c r="D200" s="141"/>
      <c r="E200" s="141"/>
      <c r="F200" s="141"/>
      <c r="G200" s="141"/>
      <c r="H200" s="141"/>
      <c r="I200" s="141"/>
      <c r="J200" s="141"/>
    </row>
    <row r="201" spans="1:10" ht="14.1" hidden="1" customHeight="1">
      <c r="A201" s="146" t="s">
        <v>43</v>
      </c>
      <c r="B201" s="141"/>
      <c r="C201" s="141"/>
      <c r="D201" s="141"/>
      <c r="E201" s="141"/>
      <c r="F201" s="141"/>
      <c r="G201" s="141"/>
      <c r="H201" s="141"/>
      <c r="I201" s="141"/>
      <c r="J201" s="141"/>
    </row>
    <row r="202" spans="1:10" ht="14.1" hidden="1" customHeight="1">
      <c r="A202" s="146" t="s">
        <v>44</v>
      </c>
      <c r="B202" s="141"/>
      <c r="C202" s="141"/>
      <c r="D202" s="141"/>
      <c r="E202" s="141"/>
      <c r="F202" s="141"/>
      <c r="G202" s="141"/>
      <c r="H202" s="141"/>
      <c r="I202" s="141"/>
      <c r="J202" s="141"/>
    </row>
    <row r="203" spans="1:10" ht="14.1" hidden="1" customHeight="1">
      <c r="A203" s="146" t="s">
        <v>45</v>
      </c>
      <c r="B203" s="141"/>
      <c r="C203" s="141"/>
      <c r="D203" s="141"/>
      <c r="E203" s="141"/>
      <c r="F203" s="141"/>
      <c r="G203" s="141"/>
      <c r="H203" s="141"/>
      <c r="I203" s="141"/>
      <c r="J203" s="141"/>
    </row>
    <row r="204" spans="1:10" ht="14.1" hidden="1" customHeight="1">
      <c r="A204" s="146" t="s">
        <v>46</v>
      </c>
      <c r="B204" s="141"/>
      <c r="C204" s="141"/>
      <c r="D204" s="141"/>
      <c r="E204" s="141"/>
      <c r="F204" s="141"/>
      <c r="G204" s="141"/>
      <c r="H204" s="141"/>
      <c r="I204" s="141"/>
      <c r="J204" s="141"/>
    </row>
    <row r="205" spans="1:10" ht="14.1" hidden="1" customHeight="1">
      <c r="A205" s="146" t="s">
        <v>47</v>
      </c>
      <c r="B205" s="141"/>
      <c r="C205" s="141"/>
      <c r="D205" s="141"/>
      <c r="E205" s="141"/>
      <c r="F205" s="141"/>
      <c r="G205" s="141"/>
      <c r="H205" s="141"/>
      <c r="I205" s="141"/>
      <c r="J205" s="141"/>
    </row>
    <row r="206" spans="1:10" ht="14.1" hidden="1" customHeight="1">
      <c r="A206" s="146" t="s">
        <v>48</v>
      </c>
      <c r="B206" s="141"/>
      <c r="C206" s="141"/>
      <c r="D206" s="141"/>
      <c r="E206" s="141"/>
      <c r="F206" s="141"/>
      <c r="G206" s="141"/>
      <c r="H206" s="141"/>
      <c r="I206" s="141"/>
      <c r="J206" s="141"/>
    </row>
    <row r="207" spans="1:10" ht="14.1" hidden="1" customHeight="1">
      <c r="A207" s="146" t="s">
        <v>49</v>
      </c>
      <c r="B207" s="141"/>
      <c r="C207" s="141"/>
      <c r="D207" s="141"/>
      <c r="E207" s="141"/>
      <c r="F207" s="141"/>
      <c r="G207" s="141"/>
      <c r="H207" s="141"/>
      <c r="I207" s="141"/>
      <c r="J207" s="141"/>
    </row>
    <row r="208" spans="1:10" ht="14.1" hidden="1" customHeight="1">
      <c r="A208" s="146" t="s">
        <v>50</v>
      </c>
      <c r="B208" s="141"/>
      <c r="C208" s="141"/>
      <c r="D208" s="141"/>
      <c r="E208" s="141"/>
      <c r="F208" s="141"/>
      <c r="G208" s="141"/>
      <c r="H208" s="141"/>
      <c r="I208" s="141"/>
      <c r="J208" s="141"/>
    </row>
    <row r="209" spans="1:10" ht="14.1" hidden="1" customHeight="1">
      <c r="A209" s="146" t="s">
        <v>51</v>
      </c>
      <c r="B209" s="141"/>
      <c r="C209" s="141"/>
      <c r="D209" s="141"/>
      <c r="E209" s="141"/>
      <c r="F209" s="141"/>
      <c r="G209" s="141"/>
      <c r="H209" s="141"/>
      <c r="I209" s="141"/>
      <c r="J209" s="141"/>
    </row>
    <row r="210" spans="1:10" ht="14.1" hidden="1" customHeight="1">
      <c r="A210" s="146" t="s">
        <v>52</v>
      </c>
      <c r="B210" s="141"/>
      <c r="C210" s="141"/>
      <c r="D210" s="141"/>
      <c r="E210" s="141"/>
      <c r="F210" s="141"/>
      <c r="G210" s="141"/>
      <c r="H210" s="141"/>
      <c r="I210" s="141"/>
      <c r="J210" s="141"/>
    </row>
    <row r="211" spans="1:10" ht="14.1" hidden="1" customHeight="1">
      <c r="A211" s="146" t="s">
        <v>68</v>
      </c>
      <c r="B211" s="141"/>
      <c r="C211" s="141"/>
      <c r="D211" s="141"/>
      <c r="E211" s="141"/>
      <c r="F211" s="141"/>
      <c r="G211" s="141"/>
      <c r="H211" s="141"/>
      <c r="I211" s="141"/>
      <c r="J211" s="141"/>
    </row>
    <row r="212" spans="1:10" ht="14.1" hidden="1" customHeight="1">
      <c r="A212" s="146" t="s">
        <v>53</v>
      </c>
      <c r="B212" s="141"/>
      <c r="C212" s="141"/>
      <c r="D212" s="141"/>
      <c r="E212" s="141"/>
      <c r="F212" s="141"/>
      <c r="G212" s="141"/>
      <c r="H212" s="141"/>
      <c r="I212" s="141"/>
      <c r="J212" s="141"/>
    </row>
    <row r="213" spans="1:10" ht="14.1" hidden="1" customHeight="1">
      <c r="A213" s="146" t="s">
        <v>54</v>
      </c>
      <c r="B213" s="141"/>
      <c r="C213" s="141"/>
      <c r="D213" s="141"/>
      <c r="E213" s="141"/>
      <c r="F213" s="141"/>
      <c r="G213" s="141"/>
      <c r="H213" s="141"/>
      <c r="I213" s="141"/>
      <c r="J213" s="141"/>
    </row>
    <row r="214" spans="1:10" ht="14.1" hidden="1" customHeight="1">
      <c r="A214" s="146" t="s">
        <v>55</v>
      </c>
      <c r="B214" s="141"/>
      <c r="C214" s="141"/>
      <c r="D214" s="141"/>
      <c r="E214" s="141"/>
      <c r="F214" s="141"/>
      <c r="G214" s="141"/>
      <c r="H214" s="141"/>
      <c r="I214" s="141"/>
      <c r="J214" s="141"/>
    </row>
    <row r="215" spans="1:10" ht="14.1" hidden="1" customHeight="1">
      <c r="A215" s="146" t="s">
        <v>56</v>
      </c>
      <c r="B215" s="141"/>
      <c r="C215" s="141"/>
      <c r="D215" s="141"/>
      <c r="E215" s="141"/>
      <c r="F215" s="141"/>
      <c r="G215" s="141"/>
      <c r="H215" s="141"/>
      <c r="I215" s="141"/>
      <c r="J215" s="141"/>
    </row>
    <row r="216" spans="1:10" ht="14.1" hidden="1" customHeight="1">
      <c r="A216" s="146" t="s">
        <v>57</v>
      </c>
      <c r="B216" s="141"/>
      <c r="C216" s="141"/>
      <c r="D216" s="141"/>
      <c r="E216" s="141"/>
      <c r="F216" s="141"/>
      <c r="G216" s="141"/>
      <c r="H216" s="141"/>
      <c r="I216" s="141"/>
      <c r="J216" s="141"/>
    </row>
    <row r="217" spans="1:10" ht="14.1" hidden="1" customHeight="1">
      <c r="A217" s="146" t="s">
        <v>58</v>
      </c>
      <c r="B217" s="141"/>
      <c r="C217" s="141"/>
      <c r="D217" s="141"/>
      <c r="E217" s="141"/>
      <c r="F217" s="141"/>
      <c r="G217" s="141"/>
      <c r="H217" s="141"/>
      <c r="I217" s="141"/>
      <c r="J217" s="141"/>
    </row>
    <row r="218" spans="1:10" ht="14.1" hidden="1" customHeight="1">
      <c r="A218" s="146" t="s">
        <v>59</v>
      </c>
      <c r="B218" s="141"/>
      <c r="C218" s="141"/>
      <c r="D218" s="141"/>
      <c r="E218" s="141"/>
      <c r="F218" s="141"/>
      <c r="G218" s="141"/>
      <c r="H218" s="141"/>
      <c r="I218" s="141"/>
      <c r="J218" s="141"/>
    </row>
    <row r="219" spans="1:10" ht="14.1" hidden="1" customHeight="1">
      <c r="A219" s="146" t="s">
        <v>60</v>
      </c>
      <c r="B219" s="141"/>
      <c r="C219" s="141"/>
      <c r="D219" s="141"/>
      <c r="E219" s="141"/>
      <c r="F219" s="141"/>
      <c r="G219" s="141"/>
      <c r="H219" s="141"/>
      <c r="I219" s="141"/>
      <c r="J219" s="141"/>
    </row>
    <row r="220" spans="1:10" ht="14.1" hidden="1" customHeight="1">
      <c r="A220" s="147" t="s">
        <v>61</v>
      </c>
      <c r="B220" s="141"/>
      <c r="C220" s="141"/>
      <c r="D220" s="141"/>
      <c r="E220" s="141"/>
      <c r="F220" s="141"/>
      <c r="G220" s="141"/>
      <c r="H220" s="141"/>
      <c r="I220" s="141"/>
      <c r="J220" s="141"/>
    </row>
    <row r="221" spans="1:10" ht="14.1" hidden="1" customHeight="1">
      <c r="A221" s="147" t="s">
        <v>62</v>
      </c>
      <c r="B221" s="141"/>
      <c r="C221" s="141"/>
      <c r="D221" s="141"/>
      <c r="E221" s="141"/>
      <c r="F221" s="141"/>
      <c r="G221" s="141"/>
      <c r="H221" s="141"/>
      <c r="I221" s="141"/>
      <c r="J221" s="141"/>
    </row>
    <row r="222" spans="1:10" ht="14.1" hidden="1" customHeight="1">
      <c r="A222" s="147" t="s">
        <v>63</v>
      </c>
      <c r="B222" s="141"/>
      <c r="C222" s="141"/>
      <c r="D222" s="141"/>
      <c r="E222" s="141"/>
      <c r="F222" s="141"/>
      <c r="G222" s="141"/>
      <c r="H222" s="141"/>
      <c r="I222" s="141"/>
      <c r="J222" s="141"/>
    </row>
    <row r="223" spans="1:10" ht="14.1" hidden="1" customHeight="1">
      <c r="A223" s="147" t="s">
        <v>64</v>
      </c>
      <c r="B223" s="141"/>
      <c r="C223" s="141"/>
      <c r="D223" s="141"/>
      <c r="E223" s="141"/>
      <c r="F223" s="141"/>
      <c r="G223" s="141"/>
      <c r="H223" s="141"/>
      <c r="I223" s="141"/>
      <c r="J223" s="141"/>
    </row>
    <row r="224" spans="1:10" ht="14.1" hidden="1" customHeight="1">
      <c r="A224" s="147" t="s">
        <v>69</v>
      </c>
      <c r="B224" s="141"/>
      <c r="C224" s="141"/>
      <c r="D224" s="141"/>
      <c r="E224" s="141"/>
      <c r="F224" s="141"/>
      <c r="G224" s="141"/>
      <c r="H224" s="141"/>
      <c r="I224" s="141"/>
      <c r="J224" s="141"/>
    </row>
    <row r="225" spans="1:10" ht="14.1" hidden="1" customHeight="1">
      <c r="A225" s="147" t="s">
        <v>65</v>
      </c>
      <c r="B225" s="141"/>
      <c r="C225" s="141"/>
      <c r="D225" s="141"/>
      <c r="E225" s="141"/>
      <c r="F225" s="141"/>
      <c r="G225" s="141"/>
      <c r="H225" s="141"/>
      <c r="I225" s="141"/>
      <c r="J225" s="141"/>
    </row>
    <row r="226" spans="1:10" ht="14.1" hidden="1" customHeight="1">
      <c r="A226" s="147" t="s">
        <v>66</v>
      </c>
      <c r="B226" s="141"/>
      <c r="C226" s="141"/>
      <c r="D226" s="141"/>
      <c r="E226" s="141"/>
      <c r="F226" s="141"/>
      <c r="G226" s="141"/>
      <c r="H226" s="141"/>
      <c r="I226" s="141"/>
      <c r="J226" s="141"/>
    </row>
    <row r="227" spans="1:10"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3" sqref="B3"/>
    </sheetView>
  </sheetViews>
  <sheetFormatPr defaultColWidth="9.6640625" defaultRowHeight="14.1" customHeight="1"/>
  <cols>
    <col min="1" max="1" width="4.6640625" style="1064" customWidth="1"/>
    <col min="2" max="2" width="61.88671875" style="1064" customWidth="1"/>
    <col min="3" max="3" width="18.44140625" style="1064" customWidth="1"/>
    <col min="4" max="4" width="18.33203125" style="1064" customWidth="1"/>
    <col min="5" max="5" width="20.77734375" style="1064" customWidth="1"/>
    <col min="6" max="6" width="20.6640625" style="1064" customWidth="1"/>
    <col min="7" max="7" width="17.6640625" style="1064" customWidth="1"/>
    <col min="8" max="8" width="1.6640625" style="1064" customWidth="1"/>
    <col min="9" max="16384" width="9.6640625" style="1064"/>
  </cols>
  <sheetData>
    <row r="1" spans="1:10" ht="19.899999999999999" customHeight="1">
      <c r="A1" s="1013" t="s">
        <v>39</v>
      </c>
      <c r="B1" s="1013"/>
      <c r="C1" s="1014"/>
      <c r="D1" s="1014"/>
      <c r="E1" s="1014"/>
      <c r="F1" s="1014"/>
      <c r="G1" s="1014"/>
      <c r="H1" s="1015"/>
    </row>
    <row r="2" spans="1:10" ht="19.899999999999999" customHeight="1">
      <c r="A2" s="1013" t="s">
        <v>0</v>
      </c>
      <c r="B2" s="1013"/>
      <c r="C2" s="1013"/>
      <c r="D2" s="1013"/>
      <c r="E2" s="1013"/>
      <c r="F2" s="1013"/>
      <c r="G2" s="1013"/>
      <c r="H2" s="1015"/>
    </row>
    <row r="3" spans="1:10" ht="19.899999999999999" customHeight="1">
      <c r="A3" s="1060" t="s">
        <v>114</v>
      </c>
      <c r="B3" s="1013"/>
      <c r="C3" s="1013"/>
      <c r="D3" s="1013"/>
      <c r="E3" s="1013"/>
      <c r="F3" s="1013"/>
      <c r="G3" s="1013"/>
      <c r="H3" s="1015"/>
    </row>
    <row r="4" spans="1:10" ht="19.899999999999999" customHeight="1">
      <c r="A4" s="1013"/>
      <c r="B4" s="1013"/>
      <c r="C4" s="1048"/>
      <c r="D4" s="1048"/>
      <c r="E4" s="1048"/>
      <c r="F4" s="1013"/>
      <c r="G4" s="1013"/>
      <c r="H4" s="1015"/>
    </row>
    <row r="5" spans="1:10" ht="21.6" customHeight="1" thickBot="1">
      <c r="A5" s="1013"/>
      <c r="B5" s="1058" t="s">
        <v>115</v>
      </c>
      <c r="C5" s="1180" t="s">
        <v>61</v>
      </c>
      <c r="D5" s="1180"/>
      <c r="E5" s="1180"/>
      <c r="F5" s="1180"/>
      <c r="G5" s="1180"/>
      <c r="H5" s="1015"/>
    </row>
    <row r="6" spans="1:10" ht="19.899999999999999" customHeight="1">
      <c r="A6" s="1013"/>
      <c r="B6" s="1013"/>
      <c r="C6" s="1048"/>
      <c r="D6" s="1048"/>
      <c r="E6" s="1048"/>
      <c r="F6" s="1013"/>
      <c r="G6" s="1013"/>
      <c r="H6" s="1015"/>
    </row>
    <row r="7" spans="1:10" ht="19.899999999999999" customHeight="1" thickBot="1">
      <c r="A7" s="1015"/>
      <c r="B7" s="1015"/>
      <c r="C7" s="1015"/>
      <c r="D7" s="1015"/>
      <c r="E7" s="1015"/>
      <c r="F7" s="1015"/>
      <c r="G7" s="1015"/>
      <c r="H7" s="1015"/>
    </row>
    <row r="8" spans="1:10" ht="111.6" customHeight="1" thickBot="1">
      <c r="A8" s="1054"/>
      <c r="B8" s="1055" t="s">
        <v>7</v>
      </c>
      <c r="C8" s="1055" t="s">
        <v>71</v>
      </c>
      <c r="D8" s="1055" t="s">
        <v>95</v>
      </c>
      <c r="E8" s="1055" t="s">
        <v>98</v>
      </c>
      <c r="F8" s="1055" t="s">
        <v>116</v>
      </c>
      <c r="G8" s="1056" t="s">
        <v>36</v>
      </c>
      <c r="H8" s="1049"/>
    </row>
    <row r="9" spans="1:10" ht="22.9" customHeight="1">
      <c r="A9" s="1050" t="s">
        <v>1</v>
      </c>
      <c r="B9" s="1051" t="s">
        <v>8</v>
      </c>
      <c r="C9" s="1052"/>
      <c r="D9" s="1053"/>
      <c r="E9" s="1053"/>
      <c r="F9" s="1053"/>
      <c r="G9" s="1053"/>
      <c r="H9" s="1016"/>
    </row>
    <row r="10" spans="1:10" ht="22.9" customHeight="1">
      <c r="A10" s="1020">
        <v>1</v>
      </c>
      <c r="B10" s="1041" t="s">
        <v>9</v>
      </c>
      <c r="C10" s="1062">
        <v>0</v>
      </c>
      <c r="D10" s="1062">
        <v>0</v>
      </c>
      <c r="E10" s="1062">
        <v>0</v>
      </c>
      <c r="F10" s="1062">
        <v>0</v>
      </c>
      <c r="G10" s="1062">
        <f>SUM(C10:F10)</f>
        <v>0</v>
      </c>
      <c r="H10" s="1016"/>
    </row>
    <row r="11" spans="1:10" ht="22.9" customHeight="1">
      <c r="A11" s="1020">
        <v>2</v>
      </c>
      <c r="B11" s="1041" t="s">
        <v>10</v>
      </c>
      <c r="C11" s="1065">
        <v>97121.44</v>
      </c>
      <c r="D11" s="1065">
        <v>0</v>
      </c>
      <c r="E11" s="1065">
        <v>0</v>
      </c>
      <c r="F11" s="1065">
        <v>0</v>
      </c>
      <c r="G11" s="1165">
        <f t="shared" ref="G11:G13" si="0">SUM(C11:F11)</f>
        <v>97121.44</v>
      </c>
      <c r="H11" s="1016"/>
    </row>
    <row r="12" spans="1:10" ht="22.9" customHeight="1">
      <c r="A12" s="1020">
        <v>3</v>
      </c>
      <c r="B12" s="1041" t="s">
        <v>11</v>
      </c>
      <c r="C12" s="1065">
        <v>27368.16</v>
      </c>
      <c r="D12" s="1065">
        <v>0</v>
      </c>
      <c r="E12" s="1065">
        <v>0</v>
      </c>
      <c r="F12" s="1065">
        <v>0</v>
      </c>
      <c r="G12" s="1165">
        <f t="shared" si="0"/>
        <v>27368.16</v>
      </c>
      <c r="H12" s="1016"/>
    </row>
    <row r="13" spans="1:10" ht="22.9" customHeight="1">
      <c r="A13" s="1021">
        <v>4</v>
      </c>
      <c r="B13" s="1041" t="s">
        <v>12</v>
      </c>
      <c r="C13" s="1065">
        <v>0</v>
      </c>
      <c r="D13" s="1065">
        <v>0</v>
      </c>
      <c r="E13" s="1065">
        <v>0</v>
      </c>
      <c r="F13" s="1065">
        <v>0</v>
      </c>
      <c r="G13" s="1165">
        <f t="shared" si="0"/>
        <v>0</v>
      </c>
      <c r="H13" s="1016"/>
    </row>
    <row r="14" spans="1:10" ht="22.9" customHeight="1">
      <c r="A14" s="1022"/>
      <c r="B14" s="1057" t="s">
        <v>13</v>
      </c>
      <c r="C14" s="1066">
        <f>SUM(C10:C13)</f>
        <v>124489.60000000001</v>
      </c>
      <c r="D14" s="1066">
        <f>SUM(D10:D13)</f>
        <v>0</v>
      </c>
      <c r="E14" s="1066">
        <f>SUM(E10:E13)</f>
        <v>0</v>
      </c>
      <c r="F14" s="1066">
        <f>SUM(F10:F13)</f>
        <v>0</v>
      </c>
      <c r="G14" s="1166">
        <f>SUM(C14:F14)</f>
        <v>124489.60000000001</v>
      </c>
      <c r="H14" s="1016"/>
      <c r="I14" s="1070"/>
      <c r="J14" s="1070"/>
    </row>
    <row r="15" spans="1:10" ht="43.15" customHeight="1">
      <c r="A15" s="1017" t="s">
        <v>2</v>
      </c>
      <c r="B15" s="1018" t="s">
        <v>14</v>
      </c>
      <c r="C15" s="1063"/>
      <c r="D15" s="1063"/>
      <c r="E15" s="1063"/>
      <c r="F15" s="1063"/>
      <c r="G15" s="1165"/>
      <c r="H15" s="1016"/>
    </row>
    <row r="16" spans="1:10" ht="24" customHeight="1">
      <c r="A16" s="1023">
        <v>1</v>
      </c>
      <c r="B16" s="1042" t="s">
        <v>15</v>
      </c>
      <c r="C16" s="1024">
        <v>0</v>
      </c>
      <c r="D16" s="1024">
        <v>0</v>
      </c>
      <c r="E16" s="1024">
        <v>0</v>
      </c>
      <c r="F16" s="1024">
        <v>0</v>
      </c>
      <c r="G16" s="1165">
        <f>SUM(C16:F16)</f>
        <v>0</v>
      </c>
      <c r="H16" s="1016"/>
    </row>
    <row r="17" spans="1:10" ht="43.15" customHeight="1">
      <c r="A17" s="1025"/>
      <c r="B17" s="1026" t="s">
        <v>16</v>
      </c>
      <c r="C17" s="1066">
        <f>SUM(C16)</f>
        <v>0</v>
      </c>
      <c r="D17" s="1066">
        <f>SUM(D16)</f>
        <v>0</v>
      </c>
      <c r="E17" s="1066">
        <f>SUM(E16)</f>
        <v>0</v>
      </c>
      <c r="F17" s="1066">
        <f>SUM(F16)</f>
        <v>0</v>
      </c>
      <c r="G17" s="1166">
        <f>SUM(C17:F17)</f>
        <v>0</v>
      </c>
      <c r="H17" s="1016"/>
      <c r="I17" s="1068"/>
      <c r="J17" s="1068"/>
    </row>
    <row r="18" spans="1:10" ht="43.15" customHeight="1">
      <c r="A18" s="1017" t="s">
        <v>3</v>
      </c>
      <c r="B18" s="1018" t="s">
        <v>38</v>
      </c>
      <c r="C18" s="1063">
        <f>25000+1579.95</f>
        <v>26579.95</v>
      </c>
      <c r="D18" s="1063">
        <v>0</v>
      </c>
      <c r="E18" s="1063">
        <v>0</v>
      </c>
      <c r="F18" s="1063">
        <v>0</v>
      </c>
      <c r="G18" s="1165">
        <f>SUM(C18:F18)</f>
        <v>26579.95</v>
      </c>
      <c r="H18" s="1016"/>
    </row>
    <row r="19" spans="1:10" ht="24" customHeight="1">
      <c r="A19" s="1025"/>
      <c r="B19" s="1026" t="s">
        <v>17</v>
      </c>
      <c r="C19" s="1066">
        <f>SUM(C18)</f>
        <v>26579.95</v>
      </c>
      <c r="D19" s="1066">
        <f>SUM(D18)</f>
        <v>0</v>
      </c>
      <c r="E19" s="1066">
        <f>SUM(E18)</f>
        <v>0</v>
      </c>
      <c r="F19" s="1066">
        <f>SUM(F18)</f>
        <v>0</v>
      </c>
      <c r="G19" s="1166">
        <f>SUM(C19:F19)</f>
        <v>26579.95</v>
      </c>
      <c r="H19" s="1016"/>
      <c r="I19" s="1068"/>
      <c r="J19" s="1068"/>
    </row>
    <row r="20" spans="1:10" ht="24" customHeight="1">
      <c r="A20" s="1017" t="s">
        <v>4</v>
      </c>
      <c r="B20" s="1018" t="s">
        <v>18</v>
      </c>
      <c r="C20" s="1063"/>
      <c r="D20" s="1063"/>
      <c r="E20" s="1063"/>
      <c r="F20" s="1063"/>
      <c r="G20" s="1165"/>
      <c r="H20" s="1016"/>
    </row>
    <row r="21" spans="1:10" ht="24" customHeight="1">
      <c r="A21" s="1020">
        <v>1</v>
      </c>
      <c r="B21" s="1041" t="s">
        <v>19</v>
      </c>
      <c r="C21" s="1065">
        <v>0</v>
      </c>
      <c r="D21" s="1065">
        <v>0</v>
      </c>
      <c r="E21" s="1065">
        <v>0</v>
      </c>
      <c r="F21" s="1065">
        <v>0</v>
      </c>
      <c r="G21" s="1165">
        <f t="shared" ref="G21:G27" si="1">SUM(C21:F21)</f>
        <v>0</v>
      </c>
      <c r="H21" s="1016"/>
    </row>
    <row r="22" spans="1:10" ht="24" customHeight="1">
      <c r="A22" s="1020">
        <v>2</v>
      </c>
      <c r="B22" s="1042" t="s">
        <v>40</v>
      </c>
      <c r="C22" s="1065">
        <v>0</v>
      </c>
      <c r="D22" s="1065">
        <v>0</v>
      </c>
      <c r="E22" s="1065">
        <v>0</v>
      </c>
      <c r="F22" s="1065">
        <v>0</v>
      </c>
      <c r="G22" s="1165">
        <f t="shared" si="1"/>
        <v>0</v>
      </c>
      <c r="H22" s="1016"/>
    </row>
    <row r="23" spans="1:10" ht="24" customHeight="1">
      <c r="A23" s="1020">
        <v>3</v>
      </c>
      <c r="B23" s="1041" t="s">
        <v>20</v>
      </c>
      <c r="C23" s="1065">
        <v>0</v>
      </c>
      <c r="D23" s="1065">
        <v>0</v>
      </c>
      <c r="E23" s="1065">
        <v>0</v>
      </c>
      <c r="F23" s="1065">
        <v>0</v>
      </c>
      <c r="G23" s="1165">
        <f t="shared" si="1"/>
        <v>0</v>
      </c>
      <c r="H23" s="1016"/>
    </row>
    <row r="24" spans="1:10" ht="24" customHeight="1">
      <c r="A24" s="1020">
        <v>4</v>
      </c>
      <c r="B24" s="1041" t="s">
        <v>21</v>
      </c>
      <c r="C24" s="1065">
        <v>0</v>
      </c>
      <c r="D24" s="1065">
        <v>0</v>
      </c>
      <c r="E24" s="1065">
        <v>0</v>
      </c>
      <c r="F24" s="1065">
        <v>0</v>
      </c>
      <c r="G24" s="1165">
        <f t="shared" si="1"/>
        <v>0</v>
      </c>
      <c r="H24" s="1016"/>
    </row>
    <row r="25" spans="1:10" ht="24" customHeight="1">
      <c r="A25" s="1020">
        <v>5</v>
      </c>
      <c r="B25" s="1041" t="s">
        <v>22</v>
      </c>
      <c r="C25" s="1065">
        <v>0</v>
      </c>
      <c r="D25" s="1065">
        <v>0</v>
      </c>
      <c r="E25" s="1065">
        <v>0</v>
      </c>
      <c r="F25" s="1065">
        <v>0</v>
      </c>
      <c r="G25" s="1165">
        <f t="shared" si="1"/>
        <v>0</v>
      </c>
      <c r="H25" s="1016"/>
    </row>
    <row r="26" spans="1:10" ht="24" customHeight="1">
      <c r="A26" s="1020">
        <v>6</v>
      </c>
      <c r="B26" s="1041" t="s">
        <v>23</v>
      </c>
      <c r="C26" s="1065">
        <v>0</v>
      </c>
      <c r="D26" s="1065">
        <v>0</v>
      </c>
      <c r="E26" s="1065">
        <v>0</v>
      </c>
      <c r="F26" s="1065">
        <v>0</v>
      </c>
      <c r="G26" s="1165">
        <f t="shared" si="1"/>
        <v>0</v>
      </c>
      <c r="H26" s="1016"/>
    </row>
    <row r="27" spans="1:10" ht="24" customHeight="1">
      <c r="A27" s="1020">
        <v>7</v>
      </c>
      <c r="B27" s="1041" t="s">
        <v>24</v>
      </c>
      <c r="C27" s="1063">
        <v>0</v>
      </c>
      <c r="D27" s="1063">
        <v>0</v>
      </c>
      <c r="E27" s="1063">
        <v>0</v>
      </c>
      <c r="F27" s="1063">
        <v>0</v>
      </c>
      <c r="G27" s="1165">
        <f t="shared" si="1"/>
        <v>0</v>
      </c>
      <c r="H27" s="1016"/>
    </row>
    <row r="28" spans="1:10" ht="24" customHeight="1">
      <c r="A28" s="1027"/>
      <c r="B28" s="1026" t="s">
        <v>25</v>
      </c>
      <c r="C28" s="1067">
        <f>SUM(C21:C27)</f>
        <v>0</v>
      </c>
      <c r="D28" s="1067">
        <f>SUM(D21:D27)</f>
        <v>0</v>
      </c>
      <c r="E28" s="1067">
        <f>SUM(E21:E27)</f>
        <v>0</v>
      </c>
      <c r="F28" s="1067">
        <f>SUM(F21:F27)</f>
        <v>0</v>
      </c>
      <c r="G28" s="1166">
        <f>SUM(C28:F28)</f>
        <v>0</v>
      </c>
      <c r="H28" s="1028"/>
    </row>
    <row r="29" spans="1:10" ht="24" customHeight="1">
      <c r="A29" s="1017" t="s">
        <v>5</v>
      </c>
      <c r="B29" s="1040" t="s">
        <v>26</v>
      </c>
      <c r="C29" s="1019"/>
      <c r="D29" s="1019"/>
      <c r="E29" s="1019"/>
      <c r="F29" s="1019"/>
      <c r="G29" s="1167"/>
      <c r="H29" s="1016"/>
    </row>
    <row r="30" spans="1:10" ht="24" customHeight="1">
      <c r="A30" s="1020">
        <v>1</v>
      </c>
      <c r="B30" s="1041" t="s">
        <v>27</v>
      </c>
      <c r="C30" s="1065">
        <v>895</v>
      </c>
      <c r="D30" s="1065">
        <v>0</v>
      </c>
      <c r="E30" s="1065">
        <v>0</v>
      </c>
      <c r="F30" s="1065">
        <v>0</v>
      </c>
      <c r="G30" s="1165">
        <f t="shared" ref="G30:G37" si="2">SUM(C30:F30)</f>
        <v>895</v>
      </c>
      <c r="H30" s="1016"/>
    </row>
    <row r="31" spans="1:10" ht="24" customHeight="1">
      <c r="A31" s="1020">
        <v>2</v>
      </c>
      <c r="B31" s="1043" t="s">
        <v>28</v>
      </c>
      <c r="C31" s="1065">
        <v>49</v>
      </c>
      <c r="D31" s="1065">
        <v>0</v>
      </c>
      <c r="E31" s="1065">
        <v>0</v>
      </c>
      <c r="F31" s="1065">
        <v>0</v>
      </c>
      <c r="G31" s="1165">
        <f t="shared" si="2"/>
        <v>49</v>
      </c>
      <c r="H31" s="1016"/>
    </row>
    <row r="32" spans="1:10" ht="24" customHeight="1">
      <c r="A32" s="1020">
        <v>3</v>
      </c>
      <c r="B32" s="1043" t="s">
        <v>29</v>
      </c>
      <c r="C32" s="1065">
        <v>0</v>
      </c>
      <c r="D32" s="1065">
        <v>0</v>
      </c>
      <c r="E32" s="1065">
        <v>0</v>
      </c>
      <c r="F32" s="1065">
        <v>0</v>
      </c>
      <c r="G32" s="1165">
        <f t="shared" si="2"/>
        <v>0</v>
      </c>
      <c r="H32" s="1016"/>
    </row>
    <row r="33" spans="1:10" ht="24" customHeight="1">
      <c r="A33" s="1020">
        <v>4</v>
      </c>
      <c r="B33" s="1043" t="s">
        <v>30</v>
      </c>
      <c r="C33" s="1065">
        <v>1401.33</v>
      </c>
      <c r="D33" s="1065">
        <v>0</v>
      </c>
      <c r="E33" s="1065">
        <v>0</v>
      </c>
      <c r="F33" s="1065">
        <v>0</v>
      </c>
      <c r="G33" s="1165">
        <f t="shared" si="2"/>
        <v>1401.33</v>
      </c>
      <c r="H33" s="1016"/>
    </row>
    <row r="34" spans="1:10" ht="24" customHeight="1">
      <c r="A34" s="1020">
        <v>5</v>
      </c>
      <c r="B34" s="1044" t="s">
        <v>31</v>
      </c>
      <c r="C34" s="1065">
        <v>0</v>
      </c>
      <c r="D34" s="1065">
        <v>0</v>
      </c>
      <c r="E34" s="1065">
        <v>0</v>
      </c>
      <c r="F34" s="1065">
        <v>0</v>
      </c>
      <c r="G34" s="1165">
        <f t="shared" si="2"/>
        <v>0</v>
      </c>
      <c r="H34" s="1029"/>
    </row>
    <row r="35" spans="1:10" ht="24" customHeight="1">
      <c r="A35" s="1020">
        <v>6</v>
      </c>
      <c r="B35" s="1045" t="s">
        <v>32</v>
      </c>
      <c r="C35" s="1065">
        <v>1041.18</v>
      </c>
      <c r="D35" s="1065">
        <v>0</v>
      </c>
      <c r="E35" s="1065">
        <v>0</v>
      </c>
      <c r="F35" s="1065">
        <v>0</v>
      </c>
      <c r="G35" s="1165">
        <f t="shared" si="2"/>
        <v>1041.18</v>
      </c>
      <c r="H35" s="1029"/>
    </row>
    <row r="36" spans="1:10" ht="24" customHeight="1">
      <c r="A36" s="1020">
        <v>7</v>
      </c>
      <c r="B36" s="1045" t="s">
        <v>33</v>
      </c>
      <c r="C36" s="1065">
        <v>0</v>
      </c>
      <c r="D36" s="1065">
        <v>0</v>
      </c>
      <c r="E36" s="1065">
        <v>0</v>
      </c>
      <c r="F36" s="1065">
        <v>0</v>
      </c>
      <c r="G36" s="1165">
        <f t="shared" si="2"/>
        <v>0</v>
      </c>
      <c r="H36" s="1029"/>
    </row>
    <row r="37" spans="1:10" ht="24" customHeight="1">
      <c r="A37" s="1020">
        <v>8</v>
      </c>
      <c r="B37" s="1045" t="s">
        <v>34</v>
      </c>
      <c r="C37" s="1065">
        <v>0</v>
      </c>
      <c r="D37" s="1065">
        <v>0</v>
      </c>
      <c r="E37" s="1065">
        <v>0</v>
      </c>
      <c r="F37" s="1065">
        <v>0</v>
      </c>
      <c r="G37" s="1165">
        <f t="shared" si="2"/>
        <v>0</v>
      </c>
      <c r="H37" s="1029"/>
    </row>
    <row r="38" spans="1:10" ht="24" customHeight="1">
      <c r="A38" s="1030"/>
      <c r="B38" s="1026" t="s">
        <v>37</v>
      </c>
      <c r="C38" s="1067">
        <f>SUM(C30:C37)</f>
        <v>3386.51</v>
      </c>
      <c r="D38" s="1067">
        <f>SUM(D30:D37)</f>
        <v>0</v>
      </c>
      <c r="E38" s="1067">
        <f>SUM(E30:E37)</f>
        <v>0</v>
      </c>
      <c r="F38" s="1067">
        <f>SUM(F30:F37)</f>
        <v>0</v>
      </c>
      <c r="G38" s="1166">
        <f>SUM(C38:F38)</f>
        <v>3386.51</v>
      </c>
      <c r="H38" s="1029"/>
      <c r="I38" s="1068"/>
      <c r="J38" s="1068"/>
    </row>
    <row r="39" spans="1:10" ht="24" customHeight="1" thickBot="1">
      <c r="A39" s="1031"/>
      <c r="B39" s="1032"/>
      <c r="C39" s="1033"/>
      <c r="D39" s="1033"/>
      <c r="E39" s="1033"/>
      <c r="F39" s="1033"/>
      <c r="G39" s="1033"/>
      <c r="H39" s="1029"/>
    </row>
    <row r="40" spans="1:10" ht="24" customHeight="1" thickBot="1">
      <c r="A40" s="1034"/>
      <c r="B40" s="134" t="s">
        <v>35</v>
      </c>
      <c r="C40" s="1069">
        <f>SUM(C14+C17+C19+C28+C38)</f>
        <v>154456.06000000003</v>
      </c>
      <c r="D40" s="1069">
        <f>SUM(D14+D17+D19+D28+D38)</f>
        <v>0</v>
      </c>
      <c r="E40" s="1069">
        <f>SUM(E14+E17+E19+E28+E38)</f>
        <v>0</v>
      </c>
      <c r="F40" s="1069">
        <f>SUM(F14+F17+F19+F28+F38)</f>
        <v>0</v>
      </c>
      <c r="G40" s="1069">
        <f t="shared" ref="G40" si="3">SUM(G14+G17+G19+G28+G38)</f>
        <v>154456.06000000003</v>
      </c>
      <c r="H40" s="1029"/>
      <c r="I40" s="1070"/>
      <c r="J40" s="1070"/>
    </row>
    <row r="41" spans="1:10" ht="20.25">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174</v>
      </c>
      <c r="B43" s="1015"/>
      <c r="C43" s="1015"/>
      <c r="D43" s="1015"/>
      <c r="E43" s="1039"/>
      <c r="F43" s="1015"/>
      <c r="G43" s="1015"/>
    </row>
    <row r="45" spans="1:10" ht="18" customHeight="1">
      <c r="A45" s="1061" t="s">
        <v>117</v>
      </c>
    </row>
    <row r="50" spans="1:1" ht="21.6"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hidden="1" customHeight="1"/>
    <row r="198" ht="14.1" hidden="1" customHeight="1"/>
    <row r="199" ht="14.1" hidden="1" customHeight="1"/>
    <row r="200" ht="14.1" hidden="1" customHeight="1"/>
    <row r="201" ht="14.1" hidden="1" customHeight="1"/>
    <row r="202" ht="14.1" hidden="1" customHeight="1"/>
    <row r="203" ht="14.1" hidden="1" customHeight="1"/>
    <row r="204" ht="14.1" hidden="1" customHeight="1"/>
    <row r="205" ht="14.1" hidden="1" customHeight="1"/>
    <row r="206" ht="14.1" hidden="1" customHeight="1"/>
    <row r="207" ht="14.1" hidden="1" customHeight="1"/>
    <row r="208" ht="14.1" hidden="1" customHeight="1"/>
    <row r="209" ht="14.1" hidden="1" customHeight="1"/>
    <row r="210" ht="14.1" hidden="1" customHeight="1"/>
    <row r="211" ht="14.1" hidden="1" customHeight="1"/>
    <row r="212" ht="14.1" hidden="1" customHeight="1"/>
    <row r="213" ht="14.1" hidden="1" customHeight="1"/>
    <row r="214" ht="14.1" hidden="1" customHeight="1"/>
    <row r="215" ht="14.1" hidden="1" customHeight="1"/>
    <row r="216" ht="14.1" hidden="1" customHeight="1"/>
    <row r="217" ht="14.1" hidden="1" customHeight="1"/>
    <row r="218" ht="14.1" hidden="1" customHeight="1"/>
    <row r="219" ht="14.1" hidden="1" customHeight="1"/>
    <row r="220" ht="14.1" hidden="1" customHeight="1"/>
    <row r="221" ht="14.1" hidden="1" customHeight="1"/>
    <row r="222" ht="14.1" hidden="1" customHeight="1"/>
    <row r="223" ht="14.1" hidden="1" customHeight="1"/>
    <row r="224" ht="14.1" hidden="1" customHeight="1"/>
    <row r="225" ht="14.1" hidden="1" customHeight="1"/>
    <row r="226" ht="14.1" hidden="1" customHeight="1"/>
    <row r="227" ht="14.1" hidden="1" customHeight="1"/>
  </sheetData>
  <dataValidations count="1">
    <dataValidation type="list" allowBlank="1" showInputMessage="1" showErrorMessage="1" sqref="C5:G5">
      <formula1>$A$50:$A$78</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2"/>
  <sheetViews>
    <sheetView showGridLines="0" showOutlineSymbols="0" zoomScale="60" zoomScaleNormal="60" workbookViewId="0"/>
  </sheetViews>
  <sheetFormatPr defaultColWidth="20.6640625" defaultRowHeight="14.1" customHeight="1"/>
  <cols>
    <col min="1" max="1" width="4.77734375" style="166" customWidth="1"/>
    <col min="2" max="2" width="61.6640625" style="166" customWidth="1"/>
    <col min="3" max="7" width="14.77734375" style="166" customWidth="1"/>
    <col min="8" max="8" width="20.21875" style="166" customWidth="1"/>
    <col min="9" max="9" width="17.77734375" style="166" customWidth="1"/>
    <col min="10" max="10" width="14.77734375" style="166" customWidth="1"/>
    <col min="11" max="11" width="12.33203125" style="166" customWidth="1"/>
    <col min="12" max="12" width="19.109375" style="166" customWidth="1"/>
    <col min="13" max="13" width="13.5546875" style="166" customWidth="1"/>
    <col min="14" max="15" width="14.77734375" style="48" customWidth="1"/>
    <col min="16" max="19" width="14.77734375" style="166" customWidth="1"/>
    <col min="20" max="20" width="14.77734375" style="48" customWidth="1"/>
    <col min="21" max="24" width="14.77734375" style="166" customWidth="1"/>
    <col min="25" max="25" width="13.77734375" style="166" customWidth="1"/>
    <col min="26" max="26" width="14.77734375" style="48" customWidth="1"/>
    <col min="27" max="28" width="14.77734375" style="166" customWidth="1"/>
    <col min="29" max="29" width="16.77734375" style="166" customWidth="1"/>
    <col min="30" max="31" width="14.77734375" style="166" customWidth="1"/>
    <col min="32" max="32" width="1.77734375" style="166" customWidth="1"/>
    <col min="33" max="33" width="12" style="166" hidden="1" customWidth="1"/>
    <col min="34" max="34" width="10.109375" style="166" hidden="1" customWidth="1"/>
    <col min="35" max="35" width="9" style="166" hidden="1" customWidth="1"/>
    <col min="36" max="256" width="20.6640625" style="166"/>
    <col min="257" max="257" width="6" style="166" customWidth="1"/>
    <col min="258" max="258" width="51.33203125" style="166" customWidth="1"/>
    <col min="259" max="261" width="15.88671875" style="166" customWidth="1"/>
    <col min="262" max="262" width="15.21875" style="166" customWidth="1"/>
    <col min="263" max="266" width="15.88671875" style="166" customWidth="1"/>
    <col min="267" max="267" width="17.5546875" style="166" customWidth="1"/>
    <col min="268" max="268" width="15.88671875" style="166" customWidth="1"/>
    <col min="269" max="269" width="18.21875" style="166" customWidth="1"/>
    <col min="270" max="271" width="15.88671875" style="166" customWidth="1"/>
    <col min="272" max="272" width="17.21875" style="166" customWidth="1"/>
    <col min="273" max="274" width="15.88671875" style="166" customWidth="1"/>
    <col min="275" max="275" width="16.6640625" style="166" customWidth="1"/>
    <col min="276" max="279" width="15.88671875" style="166" customWidth="1"/>
    <col min="280" max="280" width="17.5546875" style="166" customWidth="1"/>
    <col min="281" max="284" width="15.88671875" style="166" customWidth="1"/>
    <col min="285" max="285" width="16.6640625" style="166" bestFit="1" customWidth="1"/>
    <col min="286" max="286" width="15.88671875" style="166" bestFit="1" customWidth="1"/>
    <col min="287" max="287" width="20.109375" style="166" bestFit="1" customWidth="1"/>
    <col min="288" max="288" width="11.44140625" style="166" customWidth="1"/>
    <col min="289" max="289" width="12" style="166" bestFit="1" customWidth="1"/>
    <col min="290" max="290" width="10.109375" style="166" bestFit="1" customWidth="1"/>
    <col min="291" max="291" width="9" style="166" bestFit="1" customWidth="1"/>
    <col min="292" max="512" width="20.6640625" style="166"/>
    <col min="513" max="513" width="6" style="166" customWidth="1"/>
    <col min="514" max="514" width="51.33203125" style="166" customWidth="1"/>
    <col min="515" max="517" width="15.88671875" style="166" customWidth="1"/>
    <col min="518" max="518" width="15.21875" style="166" customWidth="1"/>
    <col min="519" max="522" width="15.88671875" style="166" customWidth="1"/>
    <col min="523" max="523" width="17.5546875" style="166" customWidth="1"/>
    <col min="524" max="524" width="15.88671875" style="166" customWidth="1"/>
    <col min="525" max="525" width="18.21875" style="166" customWidth="1"/>
    <col min="526" max="527" width="15.88671875" style="166" customWidth="1"/>
    <col min="528" max="528" width="17.21875" style="166" customWidth="1"/>
    <col min="529" max="530" width="15.88671875" style="166" customWidth="1"/>
    <col min="531" max="531" width="16.6640625" style="166" customWidth="1"/>
    <col min="532" max="535" width="15.88671875" style="166" customWidth="1"/>
    <col min="536" max="536" width="17.5546875" style="166" customWidth="1"/>
    <col min="537" max="540" width="15.88671875" style="166" customWidth="1"/>
    <col min="541" max="541" width="16.6640625" style="166" bestFit="1" customWidth="1"/>
    <col min="542" max="542" width="15.88671875" style="166" bestFit="1" customWidth="1"/>
    <col min="543" max="543" width="20.109375" style="166" bestFit="1" customWidth="1"/>
    <col min="544" max="544" width="11.44140625" style="166" customWidth="1"/>
    <col min="545" max="545" width="12" style="166" bestFit="1" customWidth="1"/>
    <col min="546" max="546" width="10.109375" style="166" bestFit="1" customWidth="1"/>
    <col min="547" max="547" width="9" style="166" bestFit="1" customWidth="1"/>
    <col min="548" max="768" width="20.6640625" style="166"/>
    <col min="769" max="769" width="6" style="166" customWidth="1"/>
    <col min="770" max="770" width="51.33203125" style="166" customWidth="1"/>
    <col min="771" max="773" width="15.88671875" style="166" customWidth="1"/>
    <col min="774" max="774" width="15.21875" style="166" customWidth="1"/>
    <col min="775" max="778" width="15.88671875" style="166" customWidth="1"/>
    <col min="779" max="779" width="17.5546875" style="166" customWidth="1"/>
    <col min="780" max="780" width="15.88671875" style="166" customWidth="1"/>
    <col min="781" max="781" width="18.21875" style="166" customWidth="1"/>
    <col min="782" max="783" width="15.88671875" style="166" customWidth="1"/>
    <col min="784" max="784" width="17.21875" style="166" customWidth="1"/>
    <col min="785" max="786" width="15.88671875" style="166" customWidth="1"/>
    <col min="787" max="787" width="16.6640625" style="166" customWidth="1"/>
    <col min="788" max="791" width="15.88671875" style="166" customWidth="1"/>
    <col min="792" max="792" width="17.5546875" style="166" customWidth="1"/>
    <col min="793" max="796" width="15.88671875" style="166" customWidth="1"/>
    <col min="797" max="797" width="16.6640625" style="166" bestFit="1" customWidth="1"/>
    <col min="798" max="798" width="15.88671875" style="166" bestFit="1" customWidth="1"/>
    <col min="799" max="799" width="20.109375" style="166" bestFit="1" customWidth="1"/>
    <col min="800" max="800" width="11.44140625" style="166" customWidth="1"/>
    <col min="801" max="801" width="12" style="166" bestFit="1" customWidth="1"/>
    <col min="802" max="802" width="10.109375" style="166" bestFit="1" customWidth="1"/>
    <col min="803" max="803" width="9" style="166" bestFit="1" customWidth="1"/>
    <col min="804" max="1024" width="20.6640625" style="166"/>
    <col min="1025" max="1025" width="6" style="166" customWidth="1"/>
    <col min="1026" max="1026" width="51.33203125" style="166" customWidth="1"/>
    <col min="1027" max="1029" width="15.88671875" style="166" customWidth="1"/>
    <col min="1030" max="1030" width="15.21875" style="166" customWidth="1"/>
    <col min="1031" max="1034" width="15.88671875" style="166" customWidth="1"/>
    <col min="1035" max="1035" width="17.5546875" style="166" customWidth="1"/>
    <col min="1036" max="1036" width="15.88671875" style="166" customWidth="1"/>
    <col min="1037" max="1037" width="18.21875" style="166" customWidth="1"/>
    <col min="1038" max="1039" width="15.88671875" style="166" customWidth="1"/>
    <col min="1040" max="1040" width="17.21875" style="166" customWidth="1"/>
    <col min="1041" max="1042" width="15.88671875" style="166" customWidth="1"/>
    <col min="1043" max="1043" width="16.6640625" style="166" customWidth="1"/>
    <col min="1044" max="1047" width="15.88671875" style="166" customWidth="1"/>
    <col min="1048" max="1048" width="17.5546875" style="166" customWidth="1"/>
    <col min="1049" max="1052" width="15.88671875" style="166" customWidth="1"/>
    <col min="1053" max="1053" width="16.6640625" style="166" bestFit="1" customWidth="1"/>
    <col min="1054" max="1054" width="15.88671875" style="166" bestFit="1" customWidth="1"/>
    <col min="1055" max="1055" width="20.109375" style="166" bestFit="1" customWidth="1"/>
    <col min="1056" max="1056" width="11.44140625" style="166" customWidth="1"/>
    <col min="1057" max="1057" width="12" style="166" bestFit="1" customWidth="1"/>
    <col min="1058" max="1058" width="10.109375" style="166" bestFit="1" customWidth="1"/>
    <col min="1059" max="1059" width="9" style="166" bestFit="1" customWidth="1"/>
    <col min="1060" max="1280" width="20.6640625" style="166"/>
    <col min="1281" max="1281" width="6" style="166" customWidth="1"/>
    <col min="1282" max="1282" width="51.33203125" style="166" customWidth="1"/>
    <col min="1283" max="1285" width="15.88671875" style="166" customWidth="1"/>
    <col min="1286" max="1286" width="15.21875" style="166" customWidth="1"/>
    <col min="1287" max="1290" width="15.88671875" style="166" customWidth="1"/>
    <col min="1291" max="1291" width="17.5546875" style="166" customWidth="1"/>
    <col min="1292" max="1292" width="15.88671875" style="166" customWidth="1"/>
    <col min="1293" max="1293" width="18.21875" style="166" customWidth="1"/>
    <col min="1294" max="1295" width="15.88671875" style="166" customWidth="1"/>
    <col min="1296" max="1296" width="17.21875" style="166" customWidth="1"/>
    <col min="1297" max="1298" width="15.88671875" style="166" customWidth="1"/>
    <col min="1299" max="1299" width="16.6640625" style="166" customWidth="1"/>
    <col min="1300" max="1303" width="15.88671875" style="166" customWidth="1"/>
    <col min="1304" max="1304" width="17.5546875" style="166" customWidth="1"/>
    <col min="1305" max="1308" width="15.88671875" style="166" customWidth="1"/>
    <col min="1309" max="1309" width="16.6640625" style="166" bestFit="1" customWidth="1"/>
    <col min="1310" max="1310" width="15.88671875" style="166" bestFit="1" customWidth="1"/>
    <col min="1311" max="1311" width="20.109375" style="166" bestFit="1" customWidth="1"/>
    <col min="1312" max="1312" width="11.44140625" style="166" customWidth="1"/>
    <col min="1313" max="1313" width="12" style="166" bestFit="1" customWidth="1"/>
    <col min="1314" max="1314" width="10.109375" style="166" bestFit="1" customWidth="1"/>
    <col min="1315" max="1315" width="9" style="166" bestFit="1" customWidth="1"/>
    <col min="1316" max="1536" width="20.6640625" style="166"/>
    <col min="1537" max="1537" width="6" style="166" customWidth="1"/>
    <col min="1538" max="1538" width="51.33203125" style="166" customWidth="1"/>
    <col min="1539" max="1541" width="15.88671875" style="166" customWidth="1"/>
    <col min="1542" max="1542" width="15.21875" style="166" customWidth="1"/>
    <col min="1543" max="1546" width="15.88671875" style="166" customWidth="1"/>
    <col min="1547" max="1547" width="17.5546875" style="166" customWidth="1"/>
    <col min="1548" max="1548" width="15.88671875" style="166" customWidth="1"/>
    <col min="1549" max="1549" width="18.21875" style="166" customWidth="1"/>
    <col min="1550" max="1551" width="15.88671875" style="166" customWidth="1"/>
    <col min="1552" max="1552" width="17.21875" style="166" customWidth="1"/>
    <col min="1553" max="1554" width="15.88671875" style="166" customWidth="1"/>
    <col min="1555" max="1555" width="16.6640625" style="166" customWidth="1"/>
    <col min="1556" max="1559" width="15.88671875" style="166" customWidth="1"/>
    <col min="1560" max="1560" width="17.5546875" style="166" customWidth="1"/>
    <col min="1561" max="1564" width="15.88671875" style="166" customWidth="1"/>
    <col min="1565" max="1565" width="16.6640625" style="166" bestFit="1" customWidth="1"/>
    <col min="1566" max="1566" width="15.88671875" style="166" bestFit="1" customWidth="1"/>
    <col min="1567" max="1567" width="20.109375" style="166" bestFit="1" customWidth="1"/>
    <col min="1568" max="1568" width="11.44140625" style="166" customWidth="1"/>
    <col min="1569" max="1569" width="12" style="166" bestFit="1" customWidth="1"/>
    <col min="1570" max="1570" width="10.109375" style="166" bestFit="1" customWidth="1"/>
    <col min="1571" max="1571" width="9" style="166" bestFit="1" customWidth="1"/>
    <col min="1572" max="1792" width="20.6640625" style="166"/>
    <col min="1793" max="1793" width="6" style="166" customWidth="1"/>
    <col min="1794" max="1794" width="51.33203125" style="166" customWidth="1"/>
    <col min="1795" max="1797" width="15.88671875" style="166" customWidth="1"/>
    <col min="1798" max="1798" width="15.21875" style="166" customWidth="1"/>
    <col min="1799" max="1802" width="15.88671875" style="166" customWidth="1"/>
    <col min="1803" max="1803" width="17.5546875" style="166" customWidth="1"/>
    <col min="1804" max="1804" width="15.88671875" style="166" customWidth="1"/>
    <col min="1805" max="1805" width="18.21875" style="166" customWidth="1"/>
    <col min="1806" max="1807" width="15.88671875" style="166" customWidth="1"/>
    <col min="1808" max="1808" width="17.21875" style="166" customWidth="1"/>
    <col min="1809" max="1810" width="15.88671875" style="166" customWidth="1"/>
    <col min="1811" max="1811" width="16.6640625" style="166" customWidth="1"/>
    <col min="1812" max="1815" width="15.88671875" style="166" customWidth="1"/>
    <col min="1816" max="1816" width="17.5546875" style="166" customWidth="1"/>
    <col min="1817" max="1820" width="15.88671875" style="166" customWidth="1"/>
    <col min="1821" max="1821" width="16.6640625" style="166" bestFit="1" customWidth="1"/>
    <col min="1822" max="1822" width="15.88671875" style="166" bestFit="1" customWidth="1"/>
    <col min="1823" max="1823" width="20.109375" style="166" bestFit="1" customWidth="1"/>
    <col min="1824" max="1824" width="11.44140625" style="166" customWidth="1"/>
    <col min="1825" max="1825" width="12" style="166" bestFit="1" customWidth="1"/>
    <col min="1826" max="1826" width="10.109375" style="166" bestFit="1" customWidth="1"/>
    <col min="1827" max="1827" width="9" style="166" bestFit="1" customWidth="1"/>
    <col min="1828" max="2048" width="20.6640625" style="166"/>
    <col min="2049" max="2049" width="6" style="166" customWidth="1"/>
    <col min="2050" max="2050" width="51.33203125" style="166" customWidth="1"/>
    <col min="2051" max="2053" width="15.88671875" style="166" customWidth="1"/>
    <col min="2054" max="2054" width="15.21875" style="166" customWidth="1"/>
    <col min="2055" max="2058" width="15.88671875" style="166" customWidth="1"/>
    <col min="2059" max="2059" width="17.5546875" style="166" customWidth="1"/>
    <col min="2060" max="2060" width="15.88671875" style="166" customWidth="1"/>
    <col min="2061" max="2061" width="18.21875" style="166" customWidth="1"/>
    <col min="2062" max="2063" width="15.88671875" style="166" customWidth="1"/>
    <col min="2064" max="2064" width="17.21875" style="166" customWidth="1"/>
    <col min="2065" max="2066" width="15.88671875" style="166" customWidth="1"/>
    <col min="2067" max="2067" width="16.6640625" style="166" customWidth="1"/>
    <col min="2068" max="2071" width="15.88671875" style="166" customWidth="1"/>
    <col min="2072" max="2072" width="17.5546875" style="166" customWidth="1"/>
    <col min="2073" max="2076" width="15.88671875" style="166" customWidth="1"/>
    <col min="2077" max="2077" width="16.6640625" style="166" bestFit="1" customWidth="1"/>
    <col min="2078" max="2078" width="15.88671875" style="166" bestFit="1" customWidth="1"/>
    <col min="2079" max="2079" width="20.109375" style="166" bestFit="1" customWidth="1"/>
    <col min="2080" max="2080" width="11.44140625" style="166" customWidth="1"/>
    <col min="2081" max="2081" width="12" style="166" bestFit="1" customWidth="1"/>
    <col min="2082" max="2082" width="10.109375" style="166" bestFit="1" customWidth="1"/>
    <col min="2083" max="2083" width="9" style="166" bestFit="1" customWidth="1"/>
    <col min="2084" max="2304" width="20.6640625" style="166"/>
    <col min="2305" max="2305" width="6" style="166" customWidth="1"/>
    <col min="2306" max="2306" width="51.33203125" style="166" customWidth="1"/>
    <col min="2307" max="2309" width="15.88671875" style="166" customWidth="1"/>
    <col min="2310" max="2310" width="15.21875" style="166" customWidth="1"/>
    <col min="2311" max="2314" width="15.88671875" style="166" customWidth="1"/>
    <col min="2315" max="2315" width="17.5546875" style="166" customWidth="1"/>
    <col min="2316" max="2316" width="15.88671875" style="166" customWidth="1"/>
    <col min="2317" max="2317" width="18.21875" style="166" customWidth="1"/>
    <col min="2318" max="2319" width="15.88671875" style="166" customWidth="1"/>
    <col min="2320" max="2320" width="17.21875" style="166" customWidth="1"/>
    <col min="2321" max="2322" width="15.88671875" style="166" customWidth="1"/>
    <col min="2323" max="2323" width="16.6640625" style="166" customWidth="1"/>
    <col min="2324" max="2327" width="15.88671875" style="166" customWidth="1"/>
    <col min="2328" max="2328" width="17.5546875" style="166" customWidth="1"/>
    <col min="2329" max="2332" width="15.88671875" style="166" customWidth="1"/>
    <col min="2333" max="2333" width="16.6640625" style="166" bestFit="1" customWidth="1"/>
    <col min="2334" max="2334" width="15.88671875" style="166" bestFit="1" customWidth="1"/>
    <col min="2335" max="2335" width="20.109375" style="166" bestFit="1" customWidth="1"/>
    <col min="2336" max="2336" width="11.44140625" style="166" customWidth="1"/>
    <col min="2337" max="2337" width="12" style="166" bestFit="1" customWidth="1"/>
    <col min="2338" max="2338" width="10.109375" style="166" bestFit="1" customWidth="1"/>
    <col min="2339" max="2339" width="9" style="166" bestFit="1" customWidth="1"/>
    <col min="2340" max="2560" width="20.6640625" style="166"/>
    <col min="2561" max="2561" width="6" style="166" customWidth="1"/>
    <col min="2562" max="2562" width="51.33203125" style="166" customWidth="1"/>
    <col min="2563" max="2565" width="15.88671875" style="166" customWidth="1"/>
    <col min="2566" max="2566" width="15.21875" style="166" customWidth="1"/>
    <col min="2567" max="2570" width="15.88671875" style="166" customWidth="1"/>
    <col min="2571" max="2571" width="17.5546875" style="166" customWidth="1"/>
    <col min="2572" max="2572" width="15.88671875" style="166" customWidth="1"/>
    <col min="2573" max="2573" width="18.21875" style="166" customWidth="1"/>
    <col min="2574" max="2575" width="15.88671875" style="166" customWidth="1"/>
    <col min="2576" max="2576" width="17.21875" style="166" customWidth="1"/>
    <col min="2577" max="2578" width="15.88671875" style="166" customWidth="1"/>
    <col min="2579" max="2579" width="16.6640625" style="166" customWidth="1"/>
    <col min="2580" max="2583" width="15.88671875" style="166" customWidth="1"/>
    <col min="2584" max="2584" width="17.5546875" style="166" customWidth="1"/>
    <col min="2585" max="2588" width="15.88671875" style="166" customWidth="1"/>
    <col min="2589" max="2589" width="16.6640625" style="166" bestFit="1" customWidth="1"/>
    <col min="2590" max="2590" width="15.88671875" style="166" bestFit="1" customWidth="1"/>
    <col min="2591" max="2591" width="20.109375" style="166" bestFit="1" customWidth="1"/>
    <col min="2592" max="2592" width="11.44140625" style="166" customWidth="1"/>
    <col min="2593" max="2593" width="12" style="166" bestFit="1" customWidth="1"/>
    <col min="2594" max="2594" width="10.109375" style="166" bestFit="1" customWidth="1"/>
    <col min="2595" max="2595" width="9" style="166" bestFit="1" customWidth="1"/>
    <col min="2596" max="2816" width="20.6640625" style="166"/>
    <col min="2817" max="2817" width="6" style="166" customWidth="1"/>
    <col min="2818" max="2818" width="51.33203125" style="166" customWidth="1"/>
    <col min="2819" max="2821" width="15.88671875" style="166" customWidth="1"/>
    <col min="2822" max="2822" width="15.21875" style="166" customWidth="1"/>
    <col min="2823" max="2826" width="15.88671875" style="166" customWidth="1"/>
    <col min="2827" max="2827" width="17.5546875" style="166" customWidth="1"/>
    <col min="2828" max="2828" width="15.88671875" style="166" customWidth="1"/>
    <col min="2829" max="2829" width="18.21875" style="166" customWidth="1"/>
    <col min="2830" max="2831" width="15.88671875" style="166" customWidth="1"/>
    <col min="2832" max="2832" width="17.21875" style="166" customWidth="1"/>
    <col min="2833" max="2834" width="15.88671875" style="166" customWidth="1"/>
    <col min="2835" max="2835" width="16.6640625" style="166" customWidth="1"/>
    <col min="2836" max="2839" width="15.88671875" style="166" customWidth="1"/>
    <col min="2840" max="2840" width="17.5546875" style="166" customWidth="1"/>
    <col min="2841" max="2844" width="15.88671875" style="166" customWidth="1"/>
    <col min="2845" max="2845" width="16.6640625" style="166" bestFit="1" customWidth="1"/>
    <col min="2846" max="2846" width="15.88671875" style="166" bestFit="1" customWidth="1"/>
    <col min="2847" max="2847" width="20.109375" style="166" bestFit="1" customWidth="1"/>
    <col min="2848" max="2848" width="11.44140625" style="166" customWidth="1"/>
    <col min="2849" max="2849" width="12" style="166" bestFit="1" customWidth="1"/>
    <col min="2850" max="2850" width="10.109375" style="166" bestFit="1" customWidth="1"/>
    <col min="2851" max="2851" width="9" style="166" bestFit="1" customWidth="1"/>
    <col min="2852" max="3072" width="20.6640625" style="166"/>
    <col min="3073" max="3073" width="6" style="166" customWidth="1"/>
    <col min="3074" max="3074" width="51.33203125" style="166" customWidth="1"/>
    <col min="3075" max="3077" width="15.88671875" style="166" customWidth="1"/>
    <col min="3078" max="3078" width="15.21875" style="166" customWidth="1"/>
    <col min="3079" max="3082" width="15.88671875" style="166" customWidth="1"/>
    <col min="3083" max="3083" width="17.5546875" style="166" customWidth="1"/>
    <col min="3084" max="3084" width="15.88671875" style="166" customWidth="1"/>
    <col min="3085" max="3085" width="18.21875" style="166" customWidth="1"/>
    <col min="3086" max="3087" width="15.88671875" style="166" customWidth="1"/>
    <col min="3088" max="3088" width="17.21875" style="166" customWidth="1"/>
    <col min="3089" max="3090" width="15.88671875" style="166" customWidth="1"/>
    <col min="3091" max="3091" width="16.6640625" style="166" customWidth="1"/>
    <col min="3092" max="3095" width="15.88671875" style="166" customWidth="1"/>
    <col min="3096" max="3096" width="17.5546875" style="166" customWidth="1"/>
    <col min="3097" max="3100" width="15.88671875" style="166" customWidth="1"/>
    <col min="3101" max="3101" width="16.6640625" style="166" bestFit="1" customWidth="1"/>
    <col min="3102" max="3102" width="15.88671875" style="166" bestFit="1" customWidth="1"/>
    <col min="3103" max="3103" width="20.109375" style="166" bestFit="1" customWidth="1"/>
    <col min="3104" max="3104" width="11.44140625" style="166" customWidth="1"/>
    <col min="3105" max="3105" width="12" style="166" bestFit="1" customWidth="1"/>
    <col min="3106" max="3106" width="10.109375" style="166" bestFit="1" customWidth="1"/>
    <col min="3107" max="3107" width="9" style="166" bestFit="1" customWidth="1"/>
    <col min="3108" max="3328" width="20.6640625" style="166"/>
    <col min="3329" max="3329" width="6" style="166" customWidth="1"/>
    <col min="3330" max="3330" width="51.33203125" style="166" customWidth="1"/>
    <col min="3331" max="3333" width="15.88671875" style="166" customWidth="1"/>
    <col min="3334" max="3334" width="15.21875" style="166" customWidth="1"/>
    <col min="3335" max="3338" width="15.88671875" style="166" customWidth="1"/>
    <col min="3339" max="3339" width="17.5546875" style="166" customWidth="1"/>
    <col min="3340" max="3340" width="15.88671875" style="166" customWidth="1"/>
    <col min="3341" max="3341" width="18.21875" style="166" customWidth="1"/>
    <col min="3342" max="3343" width="15.88671875" style="166" customWidth="1"/>
    <col min="3344" max="3344" width="17.21875" style="166" customWidth="1"/>
    <col min="3345" max="3346" width="15.88671875" style="166" customWidth="1"/>
    <col min="3347" max="3347" width="16.6640625" style="166" customWidth="1"/>
    <col min="3348" max="3351" width="15.88671875" style="166" customWidth="1"/>
    <col min="3352" max="3352" width="17.5546875" style="166" customWidth="1"/>
    <col min="3353" max="3356" width="15.88671875" style="166" customWidth="1"/>
    <col min="3357" max="3357" width="16.6640625" style="166" bestFit="1" customWidth="1"/>
    <col min="3358" max="3358" width="15.88671875" style="166" bestFit="1" customWidth="1"/>
    <col min="3359" max="3359" width="20.109375" style="166" bestFit="1" customWidth="1"/>
    <col min="3360" max="3360" width="11.44140625" style="166" customWidth="1"/>
    <col min="3361" max="3361" width="12" style="166" bestFit="1" customWidth="1"/>
    <col min="3362" max="3362" width="10.109375" style="166" bestFit="1" customWidth="1"/>
    <col min="3363" max="3363" width="9" style="166" bestFit="1" customWidth="1"/>
    <col min="3364" max="3584" width="20.6640625" style="166"/>
    <col min="3585" max="3585" width="6" style="166" customWidth="1"/>
    <col min="3586" max="3586" width="51.33203125" style="166" customWidth="1"/>
    <col min="3587" max="3589" width="15.88671875" style="166" customWidth="1"/>
    <col min="3590" max="3590" width="15.21875" style="166" customWidth="1"/>
    <col min="3591" max="3594" width="15.88671875" style="166" customWidth="1"/>
    <col min="3595" max="3595" width="17.5546875" style="166" customWidth="1"/>
    <col min="3596" max="3596" width="15.88671875" style="166" customWidth="1"/>
    <col min="3597" max="3597" width="18.21875" style="166" customWidth="1"/>
    <col min="3598" max="3599" width="15.88671875" style="166" customWidth="1"/>
    <col min="3600" max="3600" width="17.21875" style="166" customWidth="1"/>
    <col min="3601" max="3602" width="15.88671875" style="166" customWidth="1"/>
    <col min="3603" max="3603" width="16.6640625" style="166" customWidth="1"/>
    <col min="3604" max="3607" width="15.88671875" style="166" customWidth="1"/>
    <col min="3608" max="3608" width="17.5546875" style="166" customWidth="1"/>
    <col min="3609" max="3612" width="15.88671875" style="166" customWidth="1"/>
    <col min="3613" max="3613" width="16.6640625" style="166" bestFit="1" customWidth="1"/>
    <col min="3614" max="3614" width="15.88671875" style="166" bestFit="1" customWidth="1"/>
    <col min="3615" max="3615" width="20.109375" style="166" bestFit="1" customWidth="1"/>
    <col min="3616" max="3616" width="11.44140625" style="166" customWidth="1"/>
    <col min="3617" max="3617" width="12" style="166" bestFit="1" customWidth="1"/>
    <col min="3618" max="3618" width="10.109375" style="166" bestFit="1" customWidth="1"/>
    <col min="3619" max="3619" width="9" style="166" bestFit="1" customWidth="1"/>
    <col min="3620" max="3840" width="20.6640625" style="166"/>
    <col min="3841" max="3841" width="6" style="166" customWidth="1"/>
    <col min="3842" max="3842" width="51.33203125" style="166" customWidth="1"/>
    <col min="3843" max="3845" width="15.88671875" style="166" customWidth="1"/>
    <col min="3846" max="3846" width="15.21875" style="166" customWidth="1"/>
    <col min="3847" max="3850" width="15.88671875" style="166" customWidth="1"/>
    <col min="3851" max="3851" width="17.5546875" style="166" customWidth="1"/>
    <col min="3852" max="3852" width="15.88671875" style="166" customWidth="1"/>
    <col min="3853" max="3853" width="18.21875" style="166" customWidth="1"/>
    <col min="3854" max="3855" width="15.88671875" style="166" customWidth="1"/>
    <col min="3856" max="3856" width="17.21875" style="166" customWidth="1"/>
    <col min="3857" max="3858" width="15.88671875" style="166" customWidth="1"/>
    <col min="3859" max="3859" width="16.6640625" style="166" customWidth="1"/>
    <col min="3860" max="3863" width="15.88671875" style="166" customWidth="1"/>
    <col min="3864" max="3864" width="17.5546875" style="166" customWidth="1"/>
    <col min="3865" max="3868" width="15.88671875" style="166" customWidth="1"/>
    <col min="3869" max="3869" width="16.6640625" style="166" bestFit="1" customWidth="1"/>
    <col min="3870" max="3870" width="15.88671875" style="166" bestFit="1" customWidth="1"/>
    <col min="3871" max="3871" width="20.109375" style="166" bestFit="1" customWidth="1"/>
    <col min="3872" max="3872" width="11.44140625" style="166" customWidth="1"/>
    <col min="3873" max="3873" width="12" style="166" bestFit="1" customWidth="1"/>
    <col min="3874" max="3874" width="10.109375" style="166" bestFit="1" customWidth="1"/>
    <col min="3875" max="3875" width="9" style="166" bestFit="1" customWidth="1"/>
    <col min="3876" max="4096" width="20.6640625" style="166"/>
    <col min="4097" max="4097" width="6" style="166" customWidth="1"/>
    <col min="4098" max="4098" width="51.33203125" style="166" customWidth="1"/>
    <col min="4099" max="4101" width="15.88671875" style="166" customWidth="1"/>
    <col min="4102" max="4102" width="15.21875" style="166" customWidth="1"/>
    <col min="4103" max="4106" width="15.88671875" style="166" customWidth="1"/>
    <col min="4107" max="4107" width="17.5546875" style="166" customWidth="1"/>
    <col min="4108" max="4108" width="15.88671875" style="166" customWidth="1"/>
    <col min="4109" max="4109" width="18.21875" style="166" customWidth="1"/>
    <col min="4110" max="4111" width="15.88671875" style="166" customWidth="1"/>
    <col min="4112" max="4112" width="17.21875" style="166" customWidth="1"/>
    <col min="4113" max="4114" width="15.88671875" style="166" customWidth="1"/>
    <col min="4115" max="4115" width="16.6640625" style="166" customWidth="1"/>
    <col min="4116" max="4119" width="15.88671875" style="166" customWidth="1"/>
    <col min="4120" max="4120" width="17.5546875" style="166" customWidth="1"/>
    <col min="4121" max="4124" width="15.88671875" style="166" customWidth="1"/>
    <col min="4125" max="4125" width="16.6640625" style="166" bestFit="1" customWidth="1"/>
    <col min="4126" max="4126" width="15.88671875" style="166" bestFit="1" customWidth="1"/>
    <col min="4127" max="4127" width="20.109375" style="166" bestFit="1" customWidth="1"/>
    <col min="4128" max="4128" width="11.44140625" style="166" customWidth="1"/>
    <col min="4129" max="4129" width="12" style="166" bestFit="1" customWidth="1"/>
    <col min="4130" max="4130" width="10.109375" style="166" bestFit="1" customWidth="1"/>
    <col min="4131" max="4131" width="9" style="166" bestFit="1" customWidth="1"/>
    <col min="4132" max="4352" width="20.6640625" style="166"/>
    <col min="4353" max="4353" width="6" style="166" customWidth="1"/>
    <col min="4354" max="4354" width="51.33203125" style="166" customWidth="1"/>
    <col min="4355" max="4357" width="15.88671875" style="166" customWidth="1"/>
    <col min="4358" max="4358" width="15.21875" style="166" customWidth="1"/>
    <col min="4359" max="4362" width="15.88671875" style="166" customWidth="1"/>
    <col min="4363" max="4363" width="17.5546875" style="166" customWidth="1"/>
    <col min="4364" max="4364" width="15.88671875" style="166" customWidth="1"/>
    <col min="4365" max="4365" width="18.21875" style="166" customWidth="1"/>
    <col min="4366" max="4367" width="15.88671875" style="166" customWidth="1"/>
    <col min="4368" max="4368" width="17.21875" style="166" customWidth="1"/>
    <col min="4369" max="4370" width="15.88671875" style="166" customWidth="1"/>
    <col min="4371" max="4371" width="16.6640625" style="166" customWidth="1"/>
    <col min="4372" max="4375" width="15.88671875" style="166" customWidth="1"/>
    <col min="4376" max="4376" width="17.5546875" style="166" customWidth="1"/>
    <col min="4377" max="4380" width="15.88671875" style="166" customWidth="1"/>
    <col min="4381" max="4381" width="16.6640625" style="166" bestFit="1" customWidth="1"/>
    <col min="4382" max="4382" width="15.88671875" style="166" bestFit="1" customWidth="1"/>
    <col min="4383" max="4383" width="20.109375" style="166" bestFit="1" customWidth="1"/>
    <col min="4384" max="4384" width="11.44140625" style="166" customWidth="1"/>
    <col min="4385" max="4385" width="12" style="166" bestFit="1" customWidth="1"/>
    <col min="4386" max="4386" width="10.109375" style="166" bestFit="1" customWidth="1"/>
    <col min="4387" max="4387" width="9" style="166" bestFit="1" customWidth="1"/>
    <col min="4388" max="4608" width="20.6640625" style="166"/>
    <col min="4609" max="4609" width="6" style="166" customWidth="1"/>
    <col min="4610" max="4610" width="51.33203125" style="166" customWidth="1"/>
    <col min="4611" max="4613" width="15.88671875" style="166" customWidth="1"/>
    <col min="4614" max="4614" width="15.21875" style="166" customWidth="1"/>
    <col min="4615" max="4618" width="15.88671875" style="166" customWidth="1"/>
    <col min="4619" max="4619" width="17.5546875" style="166" customWidth="1"/>
    <col min="4620" max="4620" width="15.88671875" style="166" customWidth="1"/>
    <col min="4621" max="4621" width="18.21875" style="166" customWidth="1"/>
    <col min="4622" max="4623" width="15.88671875" style="166" customWidth="1"/>
    <col min="4624" max="4624" width="17.21875" style="166" customWidth="1"/>
    <col min="4625" max="4626" width="15.88671875" style="166" customWidth="1"/>
    <col min="4627" max="4627" width="16.6640625" style="166" customWidth="1"/>
    <col min="4628" max="4631" width="15.88671875" style="166" customWidth="1"/>
    <col min="4632" max="4632" width="17.5546875" style="166" customWidth="1"/>
    <col min="4633" max="4636" width="15.88671875" style="166" customWidth="1"/>
    <col min="4637" max="4637" width="16.6640625" style="166" bestFit="1" customWidth="1"/>
    <col min="4638" max="4638" width="15.88671875" style="166" bestFit="1" customWidth="1"/>
    <col min="4639" max="4639" width="20.109375" style="166" bestFit="1" customWidth="1"/>
    <col min="4640" max="4640" width="11.44140625" style="166" customWidth="1"/>
    <col min="4641" max="4641" width="12" style="166" bestFit="1" customWidth="1"/>
    <col min="4642" max="4642" width="10.109375" style="166" bestFit="1" customWidth="1"/>
    <col min="4643" max="4643" width="9" style="166" bestFit="1" customWidth="1"/>
    <col min="4644" max="4864" width="20.6640625" style="166"/>
    <col min="4865" max="4865" width="6" style="166" customWidth="1"/>
    <col min="4866" max="4866" width="51.33203125" style="166" customWidth="1"/>
    <col min="4867" max="4869" width="15.88671875" style="166" customWidth="1"/>
    <col min="4870" max="4870" width="15.21875" style="166" customWidth="1"/>
    <col min="4871" max="4874" width="15.88671875" style="166" customWidth="1"/>
    <col min="4875" max="4875" width="17.5546875" style="166" customWidth="1"/>
    <col min="4876" max="4876" width="15.88671875" style="166" customWidth="1"/>
    <col min="4877" max="4877" width="18.21875" style="166" customWidth="1"/>
    <col min="4878" max="4879" width="15.88671875" style="166" customWidth="1"/>
    <col min="4880" max="4880" width="17.21875" style="166" customWidth="1"/>
    <col min="4881" max="4882" width="15.88671875" style="166" customWidth="1"/>
    <col min="4883" max="4883" width="16.6640625" style="166" customWidth="1"/>
    <col min="4884" max="4887" width="15.88671875" style="166" customWidth="1"/>
    <col min="4888" max="4888" width="17.5546875" style="166" customWidth="1"/>
    <col min="4889" max="4892" width="15.88671875" style="166" customWidth="1"/>
    <col min="4893" max="4893" width="16.6640625" style="166" bestFit="1" customWidth="1"/>
    <col min="4894" max="4894" width="15.88671875" style="166" bestFit="1" customWidth="1"/>
    <col min="4895" max="4895" width="20.109375" style="166" bestFit="1" customWidth="1"/>
    <col min="4896" max="4896" width="11.44140625" style="166" customWidth="1"/>
    <col min="4897" max="4897" width="12" style="166" bestFit="1" customWidth="1"/>
    <col min="4898" max="4898" width="10.109375" style="166" bestFit="1" customWidth="1"/>
    <col min="4899" max="4899" width="9" style="166" bestFit="1" customWidth="1"/>
    <col min="4900" max="5120" width="20.6640625" style="166"/>
    <col min="5121" max="5121" width="6" style="166" customWidth="1"/>
    <col min="5122" max="5122" width="51.33203125" style="166" customWidth="1"/>
    <col min="5123" max="5125" width="15.88671875" style="166" customWidth="1"/>
    <col min="5126" max="5126" width="15.21875" style="166" customWidth="1"/>
    <col min="5127" max="5130" width="15.88671875" style="166" customWidth="1"/>
    <col min="5131" max="5131" width="17.5546875" style="166" customWidth="1"/>
    <col min="5132" max="5132" width="15.88671875" style="166" customWidth="1"/>
    <col min="5133" max="5133" width="18.21875" style="166" customWidth="1"/>
    <col min="5134" max="5135" width="15.88671875" style="166" customWidth="1"/>
    <col min="5136" max="5136" width="17.21875" style="166" customWidth="1"/>
    <col min="5137" max="5138" width="15.88671875" style="166" customWidth="1"/>
    <col min="5139" max="5139" width="16.6640625" style="166" customWidth="1"/>
    <col min="5140" max="5143" width="15.88671875" style="166" customWidth="1"/>
    <col min="5144" max="5144" width="17.5546875" style="166" customWidth="1"/>
    <col min="5145" max="5148" width="15.88671875" style="166" customWidth="1"/>
    <col min="5149" max="5149" width="16.6640625" style="166" bestFit="1" customWidth="1"/>
    <col min="5150" max="5150" width="15.88671875" style="166" bestFit="1" customWidth="1"/>
    <col min="5151" max="5151" width="20.109375" style="166" bestFit="1" customWidth="1"/>
    <col min="5152" max="5152" width="11.44140625" style="166" customWidth="1"/>
    <col min="5153" max="5153" width="12" style="166" bestFit="1" customWidth="1"/>
    <col min="5154" max="5154" width="10.109375" style="166" bestFit="1" customWidth="1"/>
    <col min="5155" max="5155" width="9" style="166" bestFit="1" customWidth="1"/>
    <col min="5156" max="5376" width="20.6640625" style="166"/>
    <col min="5377" max="5377" width="6" style="166" customWidth="1"/>
    <col min="5378" max="5378" width="51.33203125" style="166" customWidth="1"/>
    <col min="5379" max="5381" width="15.88671875" style="166" customWidth="1"/>
    <col min="5382" max="5382" width="15.21875" style="166" customWidth="1"/>
    <col min="5383" max="5386" width="15.88671875" style="166" customWidth="1"/>
    <col min="5387" max="5387" width="17.5546875" style="166" customWidth="1"/>
    <col min="5388" max="5388" width="15.88671875" style="166" customWidth="1"/>
    <col min="5389" max="5389" width="18.21875" style="166" customWidth="1"/>
    <col min="5390" max="5391" width="15.88671875" style="166" customWidth="1"/>
    <col min="5392" max="5392" width="17.21875" style="166" customWidth="1"/>
    <col min="5393" max="5394" width="15.88671875" style="166" customWidth="1"/>
    <col min="5395" max="5395" width="16.6640625" style="166" customWidth="1"/>
    <col min="5396" max="5399" width="15.88671875" style="166" customWidth="1"/>
    <col min="5400" max="5400" width="17.5546875" style="166" customWidth="1"/>
    <col min="5401" max="5404" width="15.88671875" style="166" customWidth="1"/>
    <col min="5405" max="5405" width="16.6640625" style="166" bestFit="1" customWidth="1"/>
    <col min="5406" max="5406" width="15.88671875" style="166" bestFit="1" customWidth="1"/>
    <col min="5407" max="5407" width="20.109375" style="166" bestFit="1" customWidth="1"/>
    <col min="5408" max="5408" width="11.44140625" style="166" customWidth="1"/>
    <col min="5409" max="5409" width="12" style="166" bestFit="1" customWidth="1"/>
    <col min="5410" max="5410" width="10.109375" style="166" bestFit="1" customWidth="1"/>
    <col min="5411" max="5411" width="9" style="166" bestFit="1" customWidth="1"/>
    <col min="5412" max="5632" width="20.6640625" style="166"/>
    <col min="5633" max="5633" width="6" style="166" customWidth="1"/>
    <col min="5634" max="5634" width="51.33203125" style="166" customWidth="1"/>
    <col min="5635" max="5637" width="15.88671875" style="166" customWidth="1"/>
    <col min="5638" max="5638" width="15.21875" style="166" customWidth="1"/>
    <col min="5639" max="5642" width="15.88671875" style="166" customWidth="1"/>
    <col min="5643" max="5643" width="17.5546875" style="166" customWidth="1"/>
    <col min="5644" max="5644" width="15.88671875" style="166" customWidth="1"/>
    <col min="5645" max="5645" width="18.21875" style="166" customWidth="1"/>
    <col min="5646" max="5647" width="15.88671875" style="166" customWidth="1"/>
    <col min="5648" max="5648" width="17.21875" style="166" customWidth="1"/>
    <col min="5649" max="5650" width="15.88671875" style="166" customWidth="1"/>
    <col min="5651" max="5651" width="16.6640625" style="166" customWidth="1"/>
    <col min="5652" max="5655" width="15.88671875" style="166" customWidth="1"/>
    <col min="5656" max="5656" width="17.5546875" style="166" customWidth="1"/>
    <col min="5657" max="5660" width="15.88671875" style="166" customWidth="1"/>
    <col min="5661" max="5661" width="16.6640625" style="166" bestFit="1" customWidth="1"/>
    <col min="5662" max="5662" width="15.88671875" style="166" bestFit="1" customWidth="1"/>
    <col min="5663" max="5663" width="20.109375" style="166" bestFit="1" customWidth="1"/>
    <col min="5664" max="5664" width="11.44140625" style="166" customWidth="1"/>
    <col min="5665" max="5665" width="12" style="166" bestFit="1" customWidth="1"/>
    <col min="5666" max="5666" width="10.109375" style="166" bestFit="1" customWidth="1"/>
    <col min="5667" max="5667" width="9" style="166" bestFit="1" customWidth="1"/>
    <col min="5668" max="5888" width="20.6640625" style="166"/>
    <col min="5889" max="5889" width="6" style="166" customWidth="1"/>
    <col min="5890" max="5890" width="51.33203125" style="166" customWidth="1"/>
    <col min="5891" max="5893" width="15.88671875" style="166" customWidth="1"/>
    <col min="5894" max="5894" width="15.21875" style="166" customWidth="1"/>
    <col min="5895" max="5898" width="15.88671875" style="166" customWidth="1"/>
    <col min="5899" max="5899" width="17.5546875" style="166" customWidth="1"/>
    <col min="5900" max="5900" width="15.88671875" style="166" customWidth="1"/>
    <col min="5901" max="5901" width="18.21875" style="166" customWidth="1"/>
    <col min="5902" max="5903" width="15.88671875" style="166" customWidth="1"/>
    <col min="5904" max="5904" width="17.21875" style="166" customWidth="1"/>
    <col min="5905" max="5906" width="15.88671875" style="166" customWidth="1"/>
    <col min="5907" max="5907" width="16.6640625" style="166" customWidth="1"/>
    <col min="5908" max="5911" width="15.88671875" style="166" customWidth="1"/>
    <col min="5912" max="5912" width="17.5546875" style="166" customWidth="1"/>
    <col min="5913" max="5916" width="15.88671875" style="166" customWidth="1"/>
    <col min="5917" max="5917" width="16.6640625" style="166" bestFit="1" customWidth="1"/>
    <col min="5918" max="5918" width="15.88671875" style="166" bestFit="1" customWidth="1"/>
    <col min="5919" max="5919" width="20.109375" style="166" bestFit="1" customWidth="1"/>
    <col min="5920" max="5920" width="11.44140625" style="166" customWidth="1"/>
    <col min="5921" max="5921" width="12" style="166" bestFit="1" customWidth="1"/>
    <col min="5922" max="5922" width="10.109375" style="166" bestFit="1" customWidth="1"/>
    <col min="5923" max="5923" width="9" style="166" bestFit="1" customWidth="1"/>
    <col min="5924" max="6144" width="20.6640625" style="166"/>
    <col min="6145" max="6145" width="6" style="166" customWidth="1"/>
    <col min="6146" max="6146" width="51.33203125" style="166" customWidth="1"/>
    <col min="6147" max="6149" width="15.88671875" style="166" customWidth="1"/>
    <col min="6150" max="6150" width="15.21875" style="166" customWidth="1"/>
    <col min="6151" max="6154" width="15.88671875" style="166" customWidth="1"/>
    <col min="6155" max="6155" width="17.5546875" style="166" customWidth="1"/>
    <col min="6156" max="6156" width="15.88671875" style="166" customWidth="1"/>
    <col min="6157" max="6157" width="18.21875" style="166" customWidth="1"/>
    <col min="6158" max="6159" width="15.88671875" style="166" customWidth="1"/>
    <col min="6160" max="6160" width="17.21875" style="166" customWidth="1"/>
    <col min="6161" max="6162" width="15.88671875" style="166" customWidth="1"/>
    <col min="6163" max="6163" width="16.6640625" style="166" customWidth="1"/>
    <col min="6164" max="6167" width="15.88671875" style="166" customWidth="1"/>
    <col min="6168" max="6168" width="17.5546875" style="166" customWidth="1"/>
    <col min="6169" max="6172" width="15.88671875" style="166" customWidth="1"/>
    <col min="6173" max="6173" width="16.6640625" style="166" bestFit="1" customWidth="1"/>
    <col min="6174" max="6174" width="15.88671875" style="166" bestFit="1" customWidth="1"/>
    <col min="6175" max="6175" width="20.109375" style="166" bestFit="1" customWidth="1"/>
    <col min="6176" max="6176" width="11.44140625" style="166" customWidth="1"/>
    <col min="6177" max="6177" width="12" style="166" bestFit="1" customWidth="1"/>
    <col min="6178" max="6178" width="10.109375" style="166" bestFit="1" customWidth="1"/>
    <col min="6179" max="6179" width="9" style="166" bestFit="1" customWidth="1"/>
    <col min="6180" max="6400" width="20.6640625" style="166"/>
    <col min="6401" max="6401" width="6" style="166" customWidth="1"/>
    <col min="6402" max="6402" width="51.33203125" style="166" customWidth="1"/>
    <col min="6403" max="6405" width="15.88671875" style="166" customWidth="1"/>
    <col min="6406" max="6406" width="15.21875" style="166" customWidth="1"/>
    <col min="6407" max="6410" width="15.88671875" style="166" customWidth="1"/>
    <col min="6411" max="6411" width="17.5546875" style="166" customWidth="1"/>
    <col min="6412" max="6412" width="15.88671875" style="166" customWidth="1"/>
    <col min="6413" max="6413" width="18.21875" style="166" customWidth="1"/>
    <col min="6414" max="6415" width="15.88671875" style="166" customWidth="1"/>
    <col min="6416" max="6416" width="17.21875" style="166" customWidth="1"/>
    <col min="6417" max="6418" width="15.88671875" style="166" customWidth="1"/>
    <col min="6419" max="6419" width="16.6640625" style="166" customWidth="1"/>
    <col min="6420" max="6423" width="15.88671875" style="166" customWidth="1"/>
    <col min="6424" max="6424" width="17.5546875" style="166" customWidth="1"/>
    <col min="6425" max="6428" width="15.88671875" style="166" customWidth="1"/>
    <col min="6429" max="6429" width="16.6640625" style="166" bestFit="1" customWidth="1"/>
    <col min="6430" max="6430" width="15.88671875" style="166" bestFit="1" customWidth="1"/>
    <col min="6431" max="6431" width="20.109375" style="166" bestFit="1" customWidth="1"/>
    <col min="6432" max="6432" width="11.44140625" style="166" customWidth="1"/>
    <col min="6433" max="6433" width="12" style="166" bestFit="1" customWidth="1"/>
    <col min="6434" max="6434" width="10.109375" style="166" bestFit="1" customWidth="1"/>
    <col min="6435" max="6435" width="9" style="166" bestFit="1" customWidth="1"/>
    <col min="6436" max="6656" width="20.6640625" style="166"/>
    <col min="6657" max="6657" width="6" style="166" customWidth="1"/>
    <col min="6658" max="6658" width="51.33203125" style="166" customWidth="1"/>
    <col min="6659" max="6661" width="15.88671875" style="166" customWidth="1"/>
    <col min="6662" max="6662" width="15.21875" style="166" customWidth="1"/>
    <col min="6663" max="6666" width="15.88671875" style="166" customWidth="1"/>
    <col min="6667" max="6667" width="17.5546875" style="166" customWidth="1"/>
    <col min="6668" max="6668" width="15.88671875" style="166" customWidth="1"/>
    <col min="6669" max="6669" width="18.21875" style="166" customWidth="1"/>
    <col min="6670" max="6671" width="15.88671875" style="166" customWidth="1"/>
    <col min="6672" max="6672" width="17.21875" style="166" customWidth="1"/>
    <col min="6673" max="6674" width="15.88671875" style="166" customWidth="1"/>
    <col min="6675" max="6675" width="16.6640625" style="166" customWidth="1"/>
    <col min="6676" max="6679" width="15.88671875" style="166" customWidth="1"/>
    <col min="6680" max="6680" width="17.5546875" style="166" customWidth="1"/>
    <col min="6681" max="6684" width="15.88671875" style="166" customWidth="1"/>
    <col min="6685" max="6685" width="16.6640625" style="166" bestFit="1" customWidth="1"/>
    <col min="6686" max="6686" width="15.88671875" style="166" bestFit="1" customWidth="1"/>
    <col min="6687" max="6687" width="20.109375" style="166" bestFit="1" customWidth="1"/>
    <col min="6688" max="6688" width="11.44140625" style="166" customWidth="1"/>
    <col min="6689" max="6689" width="12" style="166" bestFit="1" customWidth="1"/>
    <col min="6690" max="6690" width="10.109375" style="166" bestFit="1" customWidth="1"/>
    <col min="6691" max="6691" width="9" style="166" bestFit="1" customWidth="1"/>
    <col min="6692" max="6912" width="20.6640625" style="166"/>
    <col min="6913" max="6913" width="6" style="166" customWidth="1"/>
    <col min="6914" max="6914" width="51.33203125" style="166" customWidth="1"/>
    <col min="6915" max="6917" width="15.88671875" style="166" customWidth="1"/>
    <col min="6918" max="6918" width="15.21875" style="166" customWidth="1"/>
    <col min="6919" max="6922" width="15.88671875" style="166" customWidth="1"/>
    <col min="6923" max="6923" width="17.5546875" style="166" customWidth="1"/>
    <col min="6924" max="6924" width="15.88671875" style="166" customWidth="1"/>
    <col min="6925" max="6925" width="18.21875" style="166" customWidth="1"/>
    <col min="6926" max="6927" width="15.88671875" style="166" customWidth="1"/>
    <col min="6928" max="6928" width="17.21875" style="166" customWidth="1"/>
    <col min="6929" max="6930" width="15.88671875" style="166" customWidth="1"/>
    <col min="6931" max="6931" width="16.6640625" style="166" customWidth="1"/>
    <col min="6932" max="6935" width="15.88671875" style="166" customWidth="1"/>
    <col min="6936" max="6936" width="17.5546875" style="166" customWidth="1"/>
    <col min="6937" max="6940" width="15.88671875" style="166" customWidth="1"/>
    <col min="6941" max="6941" width="16.6640625" style="166" bestFit="1" customWidth="1"/>
    <col min="6942" max="6942" width="15.88671875" style="166" bestFit="1" customWidth="1"/>
    <col min="6943" max="6943" width="20.109375" style="166" bestFit="1" customWidth="1"/>
    <col min="6944" max="6944" width="11.44140625" style="166" customWidth="1"/>
    <col min="6945" max="6945" width="12" style="166" bestFit="1" customWidth="1"/>
    <col min="6946" max="6946" width="10.109375" style="166" bestFit="1" customWidth="1"/>
    <col min="6947" max="6947" width="9" style="166" bestFit="1" customWidth="1"/>
    <col min="6948" max="7168" width="20.6640625" style="166"/>
    <col min="7169" max="7169" width="6" style="166" customWidth="1"/>
    <col min="7170" max="7170" width="51.33203125" style="166" customWidth="1"/>
    <col min="7171" max="7173" width="15.88671875" style="166" customWidth="1"/>
    <col min="7174" max="7174" width="15.21875" style="166" customWidth="1"/>
    <col min="7175" max="7178" width="15.88671875" style="166" customWidth="1"/>
    <col min="7179" max="7179" width="17.5546875" style="166" customWidth="1"/>
    <col min="7180" max="7180" width="15.88671875" style="166" customWidth="1"/>
    <col min="7181" max="7181" width="18.21875" style="166" customWidth="1"/>
    <col min="7182" max="7183" width="15.88671875" style="166" customWidth="1"/>
    <col min="7184" max="7184" width="17.21875" style="166" customWidth="1"/>
    <col min="7185" max="7186" width="15.88671875" style="166" customWidth="1"/>
    <col min="7187" max="7187" width="16.6640625" style="166" customWidth="1"/>
    <col min="7188" max="7191" width="15.88671875" style="166" customWidth="1"/>
    <col min="7192" max="7192" width="17.5546875" style="166" customWidth="1"/>
    <col min="7193" max="7196" width="15.88671875" style="166" customWidth="1"/>
    <col min="7197" max="7197" width="16.6640625" style="166" bestFit="1" customWidth="1"/>
    <col min="7198" max="7198" width="15.88671875" style="166" bestFit="1" customWidth="1"/>
    <col min="7199" max="7199" width="20.109375" style="166" bestFit="1" customWidth="1"/>
    <col min="7200" max="7200" width="11.44140625" style="166" customWidth="1"/>
    <col min="7201" max="7201" width="12" style="166" bestFit="1" customWidth="1"/>
    <col min="7202" max="7202" width="10.109375" style="166" bestFit="1" customWidth="1"/>
    <col min="7203" max="7203" width="9" style="166" bestFit="1" customWidth="1"/>
    <col min="7204" max="7424" width="20.6640625" style="166"/>
    <col min="7425" max="7425" width="6" style="166" customWidth="1"/>
    <col min="7426" max="7426" width="51.33203125" style="166" customWidth="1"/>
    <col min="7427" max="7429" width="15.88671875" style="166" customWidth="1"/>
    <col min="7430" max="7430" width="15.21875" style="166" customWidth="1"/>
    <col min="7431" max="7434" width="15.88671875" style="166" customWidth="1"/>
    <col min="7435" max="7435" width="17.5546875" style="166" customWidth="1"/>
    <col min="7436" max="7436" width="15.88671875" style="166" customWidth="1"/>
    <col min="7437" max="7437" width="18.21875" style="166" customWidth="1"/>
    <col min="7438" max="7439" width="15.88671875" style="166" customWidth="1"/>
    <col min="7440" max="7440" width="17.21875" style="166" customWidth="1"/>
    <col min="7441" max="7442" width="15.88671875" style="166" customWidth="1"/>
    <col min="7443" max="7443" width="16.6640625" style="166" customWidth="1"/>
    <col min="7444" max="7447" width="15.88671875" style="166" customWidth="1"/>
    <col min="7448" max="7448" width="17.5546875" style="166" customWidth="1"/>
    <col min="7449" max="7452" width="15.88671875" style="166" customWidth="1"/>
    <col min="7453" max="7453" width="16.6640625" style="166" bestFit="1" customWidth="1"/>
    <col min="7454" max="7454" width="15.88671875" style="166" bestFit="1" customWidth="1"/>
    <col min="7455" max="7455" width="20.109375" style="166" bestFit="1" customWidth="1"/>
    <col min="7456" max="7456" width="11.44140625" style="166" customWidth="1"/>
    <col min="7457" max="7457" width="12" style="166" bestFit="1" customWidth="1"/>
    <col min="7458" max="7458" width="10.109375" style="166" bestFit="1" customWidth="1"/>
    <col min="7459" max="7459" width="9" style="166" bestFit="1" customWidth="1"/>
    <col min="7460" max="7680" width="20.6640625" style="166"/>
    <col min="7681" max="7681" width="6" style="166" customWidth="1"/>
    <col min="7682" max="7682" width="51.33203125" style="166" customWidth="1"/>
    <col min="7683" max="7685" width="15.88671875" style="166" customWidth="1"/>
    <col min="7686" max="7686" width="15.21875" style="166" customWidth="1"/>
    <col min="7687" max="7690" width="15.88671875" style="166" customWidth="1"/>
    <col min="7691" max="7691" width="17.5546875" style="166" customWidth="1"/>
    <col min="7692" max="7692" width="15.88671875" style="166" customWidth="1"/>
    <col min="7693" max="7693" width="18.21875" style="166" customWidth="1"/>
    <col min="7694" max="7695" width="15.88671875" style="166" customWidth="1"/>
    <col min="7696" max="7696" width="17.21875" style="166" customWidth="1"/>
    <col min="7697" max="7698" width="15.88671875" style="166" customWidth="1"/>
    <col min="7699" max="7699" width="16.6640625" style="166" customWidth="1"/>
    <col min="7700" max="7703" width="15.88671875" style="166" customWidth="1"/>
    <col min="7704" max="7704" width="17.5546875" style="166" customWidth="1"/>
    <col min="7705" max="7708" width="15.88671875" style="166" customWidth="1"/>
    <col min="7709" max="7709" width="16.6640625" style="166" bestFit="1" customWidth="1"/>
    <col min="7710" max="7710" width="15.88671875" style="166" bestFit="1" customWidth="1"/>
    <col min="7711" max="7711" width="20.109375" style="166" bestFit="1" customWidth="1"/>
    <col min="7712" max="7712" width="11.44140625" style="166" customWidth="1"/>
    <col min="7713" max="7713" width="12" style="166" bestFit="1" customWidth="1"/>
    <col min="7714" max="7714" width="10.109375" style="166" bestFit="1" customWidth="1"/>
    <col min="7715" max="7715" width="9" style="166" bestFit="1" customWidth="1"/>
    <col min="7716" max="7936" width="20.6640625" style="166"/>
    <col min="7937" max="7937" width="6" style="166" customWidth="1"/>
    <col min="7938" max="7938" width="51.33203125" style="166" customWidth="1"/>
    <col min="7939" max="7941" width="15.88671875" style="166" customWidth="1"/>
    <col min="7942" max="7942" width="15.21875" style="166" customWidth="1"/>
    <col min="7943" max="7946" width="15.88671875" style="166" customWidth="1"/>
    <col min="7947" max="7947" width="17.5546875" style="166" customWidth="1"/>
    <col min="7948" max="7948" width="15.88671875" style="166" customWidth="1"/>
    <col min="7949" max="7949" width="18.21875" style="166" customWidth="1"/>
    <col min="7950" max="7951" width="15.88671875" style="166" customWidth="1"/>
    <col min="7952" max="7952" width="17.21875" style="166" customWidth="1"/>
    <col min="7953" max="7954" width="15.88671875" style="166" customWidth="1"/>
    <col min="7955" max="7955" width="16.6640625" style="166" customWidth="1"/>
    <col min="7956" max="7959" width="15.88671875" style="166" customWidth="1"/>
    <col min="7960" max="7960" width="17.5546875" style="166" customWidth="1"/>
    <col min="7961" max="7964" width="15.88671875" style="166" customWidth="1"/>
    <col min="7965" max="7965" width="16.6640625" style="166" bestFit="1" customWidth="1"/>
    <col min="7966" max="7966" width="15.88671875" style="166" bestFit="1" customWidth="1"/>
    <col min="7967" max="7967" width="20.109375" style="166" bestFit="1" customWidth="1"/>
    <col min="7968" max="7968" width="11.44140625" style="166" customWidth="1"/>
    <col min="7969" max="7969" width="12" style="166" bestFit="1" customWidth="1"/>
    <col min="7970" max="7970" width="10.109375" style="166" bestFit="1" customWidth="1"/>
    <col min="7971" max="7971" width="9" style="166" bestFit="1" customWidth="1"/>
    <col min="7972" max="8192" width="20.6640625" style="166"/>
    <col min="8193" max="8193" width="6" style="166" customWidth="1"/>
    <col min="8194" max="8194" width="51.33203125" style="166" customWidth="1"/>
    <col min="8195" max="8197" width="15.88671875" style="166" customWidth="1"/>
    <col min="8198" max="8198" width="15.21875" style="166" customWidth="1"/>
    <col min="8199" max="8202" width="15.88671875" style="166" customWidth="1"/>
    <col min="8203" max="8203" width="17.5546875" style="166" customWidth="1"/>
    <col min="8204" max="8204" width="15.88671875" style="166" customWidth="1"/>
    <col min="8205" max="8205" width="18.21875" style="166" customWidth="1"/>
    <col min="8206" max="8207" width="15.88671875" style="166" customWidth="1"/>
    <col min="8208" max="8208" width="17.21875" style="166" customWidth="1"/>
    <col min="8209" max="8210" width="15.88671875" style="166" customWidth="1"/>
    <col min="8211" max="8211" width="16.6640625" style="166" customWidth="1"/>
    <col min="8212" max="8215" width="15.88671875" style="166" customWidth="1"/>
    <col min="8216" max="8216" width="17.5546875" style="166" customWidth="1"/>
    <col min="8217" max="8220" width="15.88671875" style="166" customWidth="1"/>
    <col min="8221" max="8221" width="16.6640625" style="166" bestFit="1" customWidth="1"/>
    <col min="8222" max="8222" width="15.88671875" style="166" bestFit="1" customWidth="1"/>
    <col min="8223" max="8223" width="20.109375" style="166" bestFit="1" customWidth="1"/>
    <col min="8224" max="8224" width="11.44140625" style="166" customWidth="1"/>
    <col min="8225" max="8225" width="12" style="166" bestFit="1" customWidth="1"/>
    <col min="8226" max="8226" width="10.109375" style="166" bestFit="1" customWidth="1"/>
    <col min="8227" max="8227" width="9" style="166" bestFit="1" customWidth="1"/>
    <col min="8228" max="8448" width="20.6640625" style="166"/>
    <col min="8449" max="8449" width="6" style="166" customWidth="1"/>
    <col min="8450" max="8450" width="51.33203125" style="166" customWidth="1"/>
    <col min="8451" max="8453" width="15.88671875" style="166" customWidth="1"/>
    <col min="8454" max="8454" width="15.21875" style="166" customWidth="1"/>
    <col min="8455" max="8458" width="15.88671875" style="166" customWidth="1"/>
    <col min="8459" max="8459" width="17.5546875" style="166" customWidth="1"/>
    <col min="8460" max="8460" width="15.88671875" style="166" customWidth="1"/>
    <col min="8461" max="8461" width="18.21875" style="166" customWidth="1"/>
    <col min="8462" max="8463" width="15.88671875" style="166" customWidth="1"/>
    <col min="8464" max="8464" width="17.21875" style="166" customWidth="1"/>
    <col min="8465" max="8466" width="15.88671875" style="166" customWidth="1"/>
    <col min="8467" max="8467" width="16.6640625" style="166" customWidth="1"/>
    <col min="8468" max="8471" width="15.88671875" style="166" customWidth="1"/>
    <col min="8472" max="8472" width="17.5546875" style="166" customWidth="1"/>
    <col min="8473" max="8476" width="15.88671875" style="166" customWidth="1"/>
    <col min="8477" max="8477" width="16.6640625" style="166" bestFit="1" customWidth="1"/>
    <col min="8478" max="8478" width="15.88671875" style="166" bestFit="1" customWidth="1"/>
    <col min="8479" max="8479" width="20.109375" style="166" bestFit="1" customWidth="1"/>
    <col min="8480" max="8480" width="11.44140625" style="166" customWidth="1"/>
    <col min="8481" max="8481" width="12" style="166" bestFit="1" customWidth="1"/>
    <col min="8482" max="8482" width="10.109375" style="166" bestFit="1" customWidth="1"/>
    <col min="8483" max="8483" width="9" style="166" bestFit="1" customWidth="1"/>
    <col min="8484" max="8704" width="20.6640625" style="166"/>
    <col min="8705" max="8705" width="6" style="166" customWidth="1"/>
    <col min="8706" max="8706" width="51.33203125" style="166" customWidth="1"/>
    <col min="8707" max="8709" width="15.88671875" style="166" customWidth="1"/>
    <col min="8710" max="8710" width="15.21875" style="166" customWidth="1"/>
    <col min="8711" max="8714" width="15.88671875" style="166" customWidth="1"/>
    <col min="8715" max="8715" width="17.5546875" style="166" customWidth="1"/>
    <col min="8716" max="8716" width="15.88671875" style="166" customWidth="1"/>
    <col min="8717" max="8717" width="18.21875" style="166" customWidth="1"/>
    <col min="8718" max="8719" width="15.88671875" style="166" customWidth="1"/>
    <col min="8720" max="8720" width="17.21875" style="166" customWidth="1"/>
    <col min="8721" max="8722" width="15.88671875" style="166" customWidth="1"/>
    <col min="8723" max="8723" width="16.6640625" style="166" customWidth="1"/>
    <col min="8724" max="8727" width="15.88671875" style="166" customWidth="1"/>
    <col min="8728" max="8728" width="17.5546875" style="166" customWidth="1"/>
    <col min="8729" max="8732" width="15.88671875" style="166" customWidth="1"/>
    <col min="8733" max="8733" width="16.6640625" style="166" bestFit="1" customWidth="1"/>
    <col min="8734" max="8734" width="15.88671875" style="166" bestFit="1" customWidth="1"/>
    <col min="8735" max="8735" width="20.109375" style="166" bestFit="1" customWidth="1"/>
    <col min="8736" max="8736" width="11.44140625" style="166" customWidth="1"/>
    <col min="8737" max="8737" width="12" style="166" bestFit="1" customWidth="1"/>
    <col min="8738" max="8738" width="10.109375" style="166" bestFit="1" customWidth="1"/>
    <col min="8739" max="8739" width="9" style="166" bestFit="1" customWidth="1"/>
    <col min="8740" max="8960" width="20.6640625" style="166"/>
    <col min="8961" max="8961" width="6" style="166" customWidth="1"/>
    <col min="8962" max="8962" width="51.33203125" style="166" customWidth="1"/>
    <col min="8963" max="8965" width="15.88671875" style="166" customWidth="1"/>
    <col min="8966" max="8966" width="15.21875" style="166" customWidth="1"/>
    <col min="8967" max="8970" width="15.88671875" style="166" customWidth="1"/>
    <col min="8971" max="8971" width="17.5546875" style="166" customWidth="1"/>
    <col min="8972" max="8972" width="15.88671875" style="166" customWidth="1"/>
    <col min="8973" max="8973" width="18.21875" style="166" customWidth="1"/>
    <col min="8974" max="8975" width="15.88671875" style="166" customWidth="1"/>
    <col min="8976" max="8976" width="17.21875" style="166" customWidth="1"/>
    <col min="8977" max="8978" width="15.88671875" style="166" customWidth="1"/>
    <col min="8979" max="8979" width="16.6640625" style="166" customWidth="1"/>
    <col min="8980" max="8983" width="15.88671875" style="166" customWidth="1"/>
    <col min="8984" max="8984" width="17.5546875" style="166" customWidth="1"/>
    <col min="8985" max="8988" width="15.88671875" style="166" customWidth="1"/>
    <col min="8989" max="8989" width="16.6640625" style="166" bestFit="1" customWidth="1"/>
    <col min="8990" max="8990" width="15.88671875" style="166" bestFit="1" customWidth="1"/>
    <col min="8991" max="8991" width="20.109375" style="166" bestFit="1" customWidth="1"/>
    <col min="8992" max="8992" width="11.44140625" style="166" customWidth="1"/>
    <col min="8993" max="8993" width="12" style="166" bestFit="1" customWidth="1"/>
    <col min="8994" max="8994" width="10.109375" style="166" bestFit="1" customWidth="1"/>
    <col min="8995" max="8995" width="9" style="166" bestFit="1" customWidth="1"/>
    <col min="8996" max="9216" width="20.6640625" style="166"/>
    <col min="9217" max="9217" width="6" style="166" customWidth="1"/>
    <col min="9218" max="9218" width="51.33203125" style="166" customWidth="1"/>
    <col min="9219" max="9221" width="15.88671875" style="166" customWidth="1"/>
    <col min="9222" max="9222" width="15.21875" style="166" customWidth="1"/>
    <col min="9223" max="9226" width="15.88671875" style="166" customWidth="1"/>
    <col min="9227" max="9227" width="17.5546875" style="166" customWidth="1"/>
    <col min="9228" max="9228" width="15.88671875" style="166" customWidth="1"/>
    <col min="9229" max="9229" width="18.21875" style="166" customWidth="1"/>
    <col min="9230" max="9231" width="15.88671875" style="166" customWidth="1"/>
    <col min="9232" max="9232" width="17.21875" style="166" customWidth="1"/>
    <col min="9233" max="9234" width="15.88671875" style="166" customWidth="1"/>
    <col min="9235" max="9235" width="16.6640625" style="166" customWidth="1"/>
    <col min="9236" max="9239" width="15.88671875" style="166" customWidth="1"/>
    <col min="9240" max="9240" width="17.5546875" style="166" customWidth="1"/>
    <col min="9241" max="9244" width="15.88671875" style="166" customWidth="1"/>
    <col min="9245" max="9245" width="16.6640625" style="166" bestFit="1" customWidth="1"/>
    <col min="9246" max="9246" width="15.88671875" style="166" bestFit="1" customWidth="1"/>
    <col min="9247" max="9247" width="20.109375" style="166" bestFit="1" customWidth="1"/>
    <col min="9248" max="9248" width="11.44140625" style="166" customWidth="1"/>
    <col min="9249" max="9249" width="12" style="166" bestFit="1" customWidth="1"/>
    <col min="9250" max="9250" width="10.109375" style="166" bestFit="1" customWidth="1"/>
    <col min="9251" max="9251" width="9" style="166" bestFit="1" customWidth="1"/>
    <col min="9252" max="9472" width="20.6640625" style="166"/>
    <col min="9473" max="9473" width="6" style="166" customWidth="1"/>
    <col min="9474" max="9474" width="51.33203125" style="166" customWidth="1"/>
    <col min="9475" max="9477" width="15.88671875" style="166" customWidth="1"/>
    <col min="9478" max="9478" width="15.21875" style="166" customWidth="1"/>
    <col min="9479" max="9482" width="15.88671875" style="166" customWidth="1"/>
    <col min="9483" max="9483" width="17.5546875" style="166" customWidth="1"/>
    <col min="9484" max="9484" width="15.88671875" style="166" customWidth="1"/>
    <col min="9485" max="9485" width="18.21875" style="166" customWidth="1"/>
    <col min="9486" max="9487" width="15.88671875" style="166" customWidth="1"/>
    <col min="9488" max="9488" width="17.21875" style="166" customWidth="1"/>
    <col min="9489" max="9490" width="15.88671875" style="166" customWidth="1"/>
    <col min="9491" max="9491" width="16.6640625" style="166" customWidth="1"/>
    <col min="9492" max="9495" width="15.88671875" style="166" customWidth="1"/>
    <col min="9496" max="9496" width="17.5546875" style="166" customWidth="1"/>
    <col min="9497" max="9500" width="15.88671875" style="166" customWidth="1"/>
    <col min="9501" max="9501" width="16.6640625" style="166" bestFit="1" customWidth="1"/>
    <col min="9502" max="9502" width="15.88671875" style="166" bestFit="1" customWidth="1"/>
    <col min="9503" max="9503" width="20.109375" style="166" bestFit="1" customWidth="1"/>
    <col min="9504" max="9504" width="11.44140625" style="166" customWidth="1"/>
    <col min="9505" max="9505" width="12" style="166" bestFit="1" customWidth="1"/>
    <col min="9506" max="9506" width="10.109375" style="166" bestFit="1" customWidth="1"/>
    <col min="9507" max="9507" width="9" style="166" bestFit="1" customWidth="1"/>
    <col min="9508" max="9728" width="20.6640625" style="166"/>
    <col min="9729" max="9729" width="6" style="166" customWidth="1"/>
    <col min="9730" max="9730" width="51.33203125" style="166" customWidth="1"/>
    <col min="9731" max="9733" width="15.88671875" style="166" customWidth="1"/>
    <col min="9734" max="9734" width="15.21875" style="166" customWidth="1"/>
    <col min="9735" max="9738" width="15.88671875" style="166" customWidth="1"/>
    <col min="9739" max="9739" width="17.5546875" style="166" customWidth="1"/>
    <col min="9740" max="9740" width="15.88671875" style="166" customWidth="1"/>
    <col min="9741" max="9741" width="18.21875" style="166" customWidth="1"/>
    <col min="9742" max="9743" width="15.88671875" style="166" customWidth="1"/>
    <col min="9744" max="9744" width="17.21875" style="166" customWidth="1"/>
    <col min="9745" max="9746" width="15.88671875" style="166" customWidth="1"/>
    <col min="9747" max="9747" width="16.6640625" style="166" customWidth="1"/>
    <col min="9748" max="9751" width="15.88671875" style="166" customWidth="1"/>
    <col min="9752" max="9752" width="17.5546875" style="166" customWidth="1"/>
    <col min="9753" max="9756" width="15.88671875" style="166" customWidth="1"/>
    <col min="9757" max="9757" width="16.6640625" style="166" bestFit="1" customWidth="1"/>
    <col min="9758" max="9758" width="15.88671875" style="166" bestFit="1" customWidth="1"/>
    <col min="9759" max="9759" width="20.109375" style="166" bestFit="1" customWidth="1"/>
    <col min="9760" max="9760" width="11.44140625" style="166" customWidth="1"/>
    <col min="9761" max="9761" width="12" style="166" bestFit="1" customWidth="1"/>
    <col min="9762" max="9762" width="10.109375" style="166" bestFit="1" customWidth="1"/>
    <col min="9763" max="9763" width="9" style="166" bestFit="1" customWidth="1"/>
    <col min="9764" max="9984" width="20.6640625" style="166"/>
    <col min="9985" max="9985" width="6" style="166" customWidth="1"/>
    <col min="9986" max="9986" width="51.33203125" style="166" customWidth="1"/>
    <col min="9987" max="9989" width="15.88671875" style="166" customWidth="1"/>
    <col min="9990" max="9990" width="15.21875" style="166" customWidth="1"/>
    <col min="9991" max="9994" width="15.88671875" style="166" customWidth="1"/>
    <col min="9995" max="9995" width="17.5546875" style="166" customWidth="1"/>
    <col min="9996" max="9996" width="15.88671875" style="166" customWidth="1"/>
    <col min="9997" max="9997" width="18.21875" style="166" customWidth="1"/>
    <col min="9998" max="9999" width="15.88671875" style="166" customWidth="1"/>
    <col min="10000" max="10000" width="17.21875" style="166" customWidth="1"/>
    <col min="10001" max="10002" width="15.88671875" style="166" customWidth="1"/>
    <col min="10003" max="10003" width="16.6640625" style="166" customWidth="1"/>
    <col min="10004" max="10007" width="15.88671875" style="166" customWidth="1"/>
    <col min="10008" max="10008" width="17.5546875" style="166" customWidth="1"/>
    <col min="10009" max="10012" width="15.88671875" style="166" customWidth="1"/>
    <col min="10013" max="10013" width="16.6640625" style="166" bestFit="1" customWidth="1"/>
    <col min="10014" max="10014" width="15.88671875" style="166" bestFit="1" customWidth="1"/>
    <col min="10015" max="10015" width="20.109375" style="166" bestFit="1" customWidth="1"/>
    <col min="10016" max="10016" width="11.44140625" style="166" customWidth="1"/>
    <col min="10017" max="10017" width="12" style="166" bestFit="1" customWidth="1"/>
    <col min="10018" max="10018" width="10.109375" style="166" bestFit="1" customWidth="1"/>
    <col min="10019" max="10019" width="9" style="166" bestFit="1" customWidth="1"/>
    <col min="10020" max="10240" width="20.6640625" style="166"/>
    <col min="10241" max="10241" width="6" style="166" customWidth="1"/>
    <col min="10242" max="10242" width="51.33203125" style="166" customWidth="1"/>
    <col min="10243" max="10245" width="15.88671875" style="166" customWidth="1"/>
    <col min="10246" max="10246" width="15.21875" style="166" customWidth="1"/>
    <col min="10247" max="10250" width="15.88671875" style="166" customWidth="1"/>
    <col min="10251" max="10251" width="17.5546875" style="166" customWidth="1"/>
    <col min="10252" max="10252" width="15.88671875" style="166" customWidth="1"/>
    <col min="10253" max="10253" width="18.21875" style="166" customWidth="1"/>
    <col min="10254" max="10255" width="15.88671875" style="166" customWidth="1"/>
    <col min="10256" max="10256" width="17.21875" style="166" customWidth="1"/>
    <col min="10257" max="10258" width="15.88671875" style="166" customWidth="1"/>
    <col min="10259" max="10259" width="16.6640625" style="166" customWidth="1"/>
    <col min="10260" max="10263" width="15.88671875" style="166" customWidth="1"/>
    <col min="10264" max="10264" width="17.5546875" style="166" customWidth="1"/>
    <col min="10265" max="10268" width="15.88671875" style="166" customWidth="1"/>
    <col min="10269" max="10269" width="16.6640625" style="166" bestFit="1" customWidth="1"/>
    <col min="10270" max="10270" width="15.88671875" style="166" bestFit="1" customWidth="1"/>
    <col min="10271" max="10271" width="20.109375" style="166" bestFit="1" customWidth="1"/>
    <col min="10272" max="10272" width="11.44140625" style="166" customWidth="1"/>
    <col min="10273" max="10273" width="12" style="166" bestFit="1" customWidth="1"/>
    <col min="10274" max="10274" width="10.109375" style="166" bestFit="1" customWidth="1"/>
    <col min="10275" max="10275" width="9" style="166" bestFit="1" customWidth="1"/>
    <col min="10276" max="10496" width="20.6640625" style="166"/>
    <col min="10497" max="10497" width="6" style="166" customWidth="1"/>
    <col min="10498" max="10498" width="51.33203125" style="166" customWidth="1"/>
    <col min="10499" max="10501" width="15.88671875" style="166" customWidth="1"/>
    <col min="10502" max="10502" width="15.21875" style="166" customWidth="1"/>
    <col min="10503" max="10506" width="15.88671875" style="166" customWidth="1"/>
    <col min="10507" max="10507" width="17.5546875" style="166" customWidth="1"/>
    <col min="10508" max="10508" width="15.88671875" style="166" customWidth="1"/>
    <col min="10509" max="10509" width="18.21875" style="166" customWidth="1"/>
    <col min="10510" max="10511" width="15.88671875" style="166" customWidth="1"/>
    <col min="10512" max="10512" width="17.21875" style="166" customWidth="1"/>
    <col min="10513" max="10514" width="15.88671875" style="166" customWidth="1"/>
    <col min="10515" max="10515" width="16.6640625" style="166" customWidth="1"/>
    <col min="10516" max="10519" width="15.88671875" style="166" customWidth="1"/>
    <col min="10520" max="10520" width="17.5546875" style="166" customWidth="1"/>
    <col min="10521" max="10524" width="15.88671875" style="166" customWidth="1"/>
    <col min="10525" max="10525" width="16.6640625" style="166" bestFit="1" customWidth="1"/>
    <col min="10526" max="10526" width="15.88671875" style="166" bestFit="1" customWidth="1"/>
    <col min="10527" max="10527" width="20.109375" style="166" bestFit="1" customWidth="1"/>
    <col min="10528" max="10528" width="11.44140625" style="166" customWidth="1"/>
    <col min="10529" max="10529" width="12" style="166" bestFit="1" customWidth="1"/>
    <col min="10530" max="10530" width="10.109375" style="166" bestFit="1" customWidth="1"/>
    <col min="10531" max="10531" width="9" style="166" bestFit="1" customWidth="1"/>
    <col min="10532" max="10752" width="20.6640625" style="166"/>
    <col min="10753" max="10753" width="6" style="166" customWidth="1"/>
    <col min="10754" max="10754" width="51.33203125" style="166" customWidth="1"/>
    <col min="10755" max="10757" width="15.88671875" style="166" customWidth="1"/>
    <col min="10758" max="10758" width="15.21875" style="166" customWidth="1"/>
    <col min="10759" max="10762" width="15.88671875" style="166" customWidth="1"/>
    <col min="10763" max="10763" width="17.5546875" style="166" customWidth="1"/>
    <col min="10764" max="10764" width="15.88671875" style="166" customWidth="1"/>
    <col min="10765" max="10765" width="18.21875" style="166" customWidth="1"/>
    <col min="10766" max="10767" width="15.88671875" style="166" customWidth="1"/>
    <col min="10768" max="10768" width="17.21875" style="166" customWidth="1"/>
    <col min="10769" max="10770" width="15.88671875" style="166" customWidth="1"/>
    <col min="10771" max="10771" width="16.6640625" style="166" customWidth="1"/>
    <col min="10772" max="10775" width="15.88671875" style="166" customWidth="1"/>
    <col min="10776" max="10776" width="17.5546875" style="166" customWidth="1"/>
    <col min="10777" max="10780" width="15.88671875" style="166" customWidth="1"/>
    <col min="10781" max="10781" width="16.6640625" style="166" bestFit="1" customWidth="1"/>
    <col min="10782" max="10782" width="15.88671875" style="166" bestFit="1" customWidth="1"/>
    <col min="10783" max="10783" width="20.109375" style="166" bestFit="1" customWidth="1"/>
    <col min="10784" max="10784" width="11.44140625" style="166" customWidth="1"/>
    <col min="10785" max="10785" width="12" style="166" bestFit="1" customWidth="1"/>
    <col min="10786" max="10786" width="10.109375" style="166" bestFit="1" customWidth="1"/>
    <col min="10787" max="10787" width="9" style="166" bestFit="1" customWidth="1"/>
    <col min="10788" max="11008" width="20.6640625" style="166"/>
    <col min="11009" max="11009" width="6" style="166" customWidth="1"/>
    <col min="11010" max="11010" width="51.33203125" style="166" customWidth="1"/>
    <col min="11011" max="11013" width="15.88671875" style="166" customWidth="1"/>
    <col min="11014" max="11014" width="15.21875" style="166" customWidth="1"/>
    <col min="11015" max="11018" width="15.88671875" style="166" customWidth="1"/>
    <col min="11019" max="11019" width="17.5546875" style="166" customWidth="1"/>
    <col min="11020" max="11020" width="15.88671875" style="166" customWidth="1"/>
    <col min="11021" max="11021" width="18.21875" style="166" customWidth="1"/>
    <col min="11022" max="11023" width="15.88671875" style="166" customWidth="1"/>
    <col min="11024" max="11024" width="17.21875" style="166" customWidth="1"/>
    <col min="11025" max="11026" width="15.88671875" style="166" customWidth="1"/>
    <col min="11027" max="11027" width="16.6640625" style="166" customWidth="1"/>
    <col min="11028" max="11031" width="15.88671875" style="166" customWidth="1"/>
    <col min="11032" max="11032" width="17.5546875" style="166" customWidth="1"/>
    <col min="11033" max="11036" width="15.88671875" style="166" customWidth="1"/>
    <col min="11037" max="11037" width="16.6640625" style="166" bestFit="1" customWidth="1"/>
    <col min="11038" max="11038" width="15.88671875" style="166" bestFit="1" customWidth="1"/>
    <col min="11039" max="11039" width="20.109375" style="166" bestFit="1" customWidth="1"/>
    <col min="11040" max="11040" width="11.44140625" style="166" customWidth="1"/>
    <col min="11041" max="11041" width="12" style="166" bestFit="1" customWidth="1"/>
    <col min="11042" max="11042" width="10.109375" style="166" bestFit="1" customWidth="1"/>
    <col min="11043" max="11043" width="9" style="166" bestFit="1" customWidth="1"/>
    <col min="11044" max="11264" width="20.6640625" style="166"/>
    <col min="11265" max="11265" width="6" style="166" customWidth="1"/>
    <col min="11266" max="11266" width="51.33203125" style="166" customWidth="1"/>
    <col min="11267" max="11269" width="15.88671875" style="166" customWidth="1"/>
    <col min="11270" max="11270" width="15.21875" style="166" customWidth="1"/>
    <col min="11271" max="11274" width="15.88671875" style="166" customWidth="1"/>
    <col min="11275" max="11275" width="17.5546875" style="166" customWidth="1"/>
    <col min="11276" max="11276" width="15.88671875" style="166" customWidth="1"/>
    <col min="11277" max="11277" width="18.21875" style="166" customWidth="1"/>
    <col min="11278" max="11279" width="15.88671875" style="166" customWidth="1"/>
    <col min="11280" max="11280" width="17.21875" style="166" customWidth="1"/>
    <col min="11281" max="11282" width="15.88671875" style="166" customWidth="1"/>
    <col min="11283" max="11283" width="16.6640625" style="166" customWidth="1"/>
    <col min="11284" max="11287" width="15.88671875" style="166" customWidth="1"/>
    <col min="11288" max="11288" width="17.5546875" style="166" customWidth="1"/>
    <col min="11289" max="11292" width="15.88671875" style="166" customWidth="1"/>
    <col min="11293" max="11293" width="16.6640625" style="166" bestFit="1" customWidth="1"/>
    <col min="11294" max="11294" width="15.88671875" style="166" bestFit="1" customWidth="1"/>
    <col min="11295" max="11295" width="20.109375" style="166" bestFit="1" customWidth="1"/>
    <col min="11296" max="11296" width="11.44140625" style="166" customWidth="1"/>
    <col min="11297" max="11297" width="12" style="166" bestFit="1" customWidth="1"/>
    <col min="11298" max="11298" width="10.109375" style="166" bestFit="1" customWidth="1"/>
    <col min="11299" max="11299" width="9" style="166" bestFit="1" customWidth="1"/>
    <col min="11300" max="11520" width="20.6640625" style="166"/>
    <col min="11521" max="11521" width="6" style="166" customWidth="1"/>
    <col min="11522" max="11522" width="51.33203125" style="166" customWidth="1"/>
    <col min="11523" max="11525" width="15.88671875" style="166" customWidth="1"/>
    <col min="11526" max="11526" width="15.21875" style="166" customWidth="1"/>
    <col min="11527" max="11530" width="15.88671875" style="166" customWidth="1"/>
    <col min="11531" max="11531" width="17.5546875" style="166" customWidth="1"/>
    <col min="11532" max="11532" width="15.88671875" style="166" customWidth="1"/>
    <col min="11533" max="11533" width="18.21875" style="166" customWidth="1"/>
    <col min="11534" max="11535" width="15.88671875" style="166" customWidth="1"/>
    <col min="11536" max="11536" width="17.21875" style="166" customWidth="1"/>
    <col min="11537" max="11538" width="15.88671875" style="166" customWidth="1"/>
    <col min="11539" max="11539" width="16.6640625" style="166" customWidth="1"/>
    <col min="11540" max="11543" width="15.88671875" style="166" customWidth="1"/>
    <col min="11544" max="11544" width="17.5546875" style="166" customWidth="1"/>
    <col min="11545" max="11548" width="15.88671875" style="166" customWidth="1"/>
    <col min="11549" max="11549" width="16.6640625" style="166" bestFit="1" customWidth="1"/>
    <col min="11550" max="11550" width="15.88671875" style="166" bestFit="1" customWidth="1"/>
    <col min="11551" max="11551" width="20.109375" style="166" bestFit="1" customWidth="1"/>
    <col min="11552" max="11552" width="11.44140625" style="166" customWidth="1"/>
    <col min="11553" max="11553" width="12" style="166" bestFit="1" customWidth="1"/>
    <col min="11554" max="11554" width="10.109375" style="166" bestFit="1" customWidth="1"/>
    <col min="11555" max="11555" width="9" style="166" bestFit="1" customWidth="1"/>
    <col min="11556" max="11776" width="20.6640625" style="166"/>
    <col min="11777" max="11777" width="6" style="166" customWidth="1"/>
    <col min="11778" max="11778" width="51.33203125" style="166" customWidth="1"/>
    <col min="11779" max="11781" width="15.88671875" style="166" customWidth="1"/>
    <col min="11782" max="11782" width="15.21875" style="166" customWidth="1"/>
    <col min="11783" max="11786" width="15.88671875" style="166" customWidth="1"/>
    <col min="11787" max="11787" width="17.5546875" style="166" customWidth="1"/>
    <col min="11788" max="11788" width="15.88671875" style="166" customWidth="1"/>
    <col min="11789" max="11789" width="18.21875" style="166" customWidth="1"/>
    <col min="11790" max="11791" width="15.88671875" style="166" customWidth="1"/>
    <col min="11792" max="11792" width="17.21875" style="166" customWidth="1"/>
    <col min="11793" max="11794" width="15.88671875" style="166" customWidth="1"/>
    <col min="11795" max="11795" width="16.6640625" style="166" customWidth="1"/>
    <col min="11796" max="11799" width="15.88671875" style="166" customWidth="1"/>
    <col min="11800" max="11800" width="17.5546875" style="166" customWidth="1"/>
    <col min="11801" max="11804" width="15.88671875" style="166" customWidth="1"/>
    <col min="11805" max="11805" width="16.6640625" style="166" bestFit="1" customWidth="1"/>
    <col min="11806" max="11806" width="15.88671875" style="166" bestFit="1" customWidth="1"/>
    <col min="11807" max="11807" width="20.109375" style="166" bestFit="1" customWidth="1"/>
    <col min="11808" max="11808" width="11.44140625" style="166" customWidth="1"/>
    <col min="11809" max="11809" width="12" style="166" bestFit="1" customWidth="1"/>
    <col min="11810" max="11810" width="10.109375" style="166" bestFit="1" customWidth="1"/>
    <col min="11811" max="11811" width="9" style="166" bestFit="1" customWidth="1"/>
    <col min="11812" max="12032" width="20.6640625" style="166"/>
    <col min="12033" max="12033" width="6" style="166" customWidth="1"/>
    <col min="12034" max="12034" width="51.33203125" style="166" customWidth="1"/>
    <col min="12035" max="12037" width="15.88671875" style="166" customWidth="1"/>
    <col min="12038" max="12038" width="15.21875" style="166" customWidth="1"/>
    <col min="12039" max="12042" width="15.88671875" style="166" customWidth="1"/>
    <col min="12043" max="12043" width="17.5546875" style="166" customWidth="1"/>
    <col min="12044" max="12044" width="15.88671875" style="166" customWidth="1"/>
    <col min="12045" max="12045" width="18.21875" style="166" customWidth="1"/>
    <col min="12046" max="12047" width="15.88671875" style="166" customWidth="1"/>
    <col min="12048" max="12048" width="17.21875" style="166" customWidth="1"/>
    <col min="12049" max="12050" width="15.88671875" style="166" customWidth="1"/>
    <col min="12051" max="12051" width="16.6640625" style="166" customWidth="1"/>
    <col min="12052" max="12055" width="15.88671875" style="166" customWidth="1"/>
    <col min="12056" max="12056" width="17.5546875" style="166" customWidth="1"/>
    <col min="12057" max="12060" width="15.88671875" style="166" customWidth="1"/>
    <col min="12061" max="12061" width="16.6640625" style="166" bestFit="1" customWidth="1"/>
    <col min="12062" max="12062" width="15.88671875" style="166" bestFit="1" customWidth="1"/>
    <col min="12063" max="12063" width="20.109375" style="166" bestFit="1" customWidth="1"/>
    <col min="12064" max="12064" width="11.44140625" style="166" customWidth="1"/>
    <col min="12065" max="12065" width="12" style="166" bestFit="1" customWidth="1"/>
    <col min="12066" max="12066" width="10.109375" style="166" bestFit="1" customWidth="1"/>
    <col min="12067" max="12067" width="9" style="166" bestFit="1" customWidth="1"/>
    <col min="12068" max="12288" width="20.6640625" style="166"/>
    <col min="12289" max="12289" width="6" style="166" customWidth="1"/>
    <col min="12290" max="12290" width="51.33203125" style="166" customWidth="1"/>
    <col min="12291" max="12293" width="15.88671875" style="166" customWidth="1"/>
    <col min="12294" max="12294" width="15.21875" style="166" customWidth="1"/>
    <col min="12295" max="12298" width="15.88671875" style="166" customWidth="1"/>
    <col min="12299" max="12299" width="17.5546875" style="166" customWidth="1"/>
    <col min="12300" max="12300" width="15.88671875" style="166" customWidth="1"/>
    <col min="12301" max="12301" width="18.21875" style="166" customWidth="1"/>
    <col min="12302" max="12303" width="15.88671875" style="166" customWidth="1"/>
    <col min="12304" max="12304" width="17.21875" style="166" customWidth="1"/>
    <col min="12305" max="12306" width="15.88671875" style="166" customWidth="1"/>
    <col min="12307" max="12307" width="16.6640625" style="166" customWidth="1"/>
    <col min="12308" max="12311" width="15.88671875" style="166" customWidth="1"/>
    <col min="12312" max="12312" width="17.5546875" style="166" customWidth="1"/>
    <col min="12313" max="12316" width="15.88671875" style="166" customWidth="1"/>
    <col min="12317" max="12317" width="16.6640625" style="166" bestFit="1" customWidth="1"/>
    <col min="12318" max="12318" width="15.88671875" style="166" bestFit="1" customWidth="1"/>
    <col min="12319" max="12319" width="20.109375" style="166" bestFit="1" customWidth="1"/>
    <col min="12320" max="12320" width="11.44140625" style="166" customWidth="1"/>
    <col min="12321" max="12321" width="12" style="166" bestFit="1" customWidth="1"/>
    <col min="12322" max="12322" width="10.109375" style="166" bestFit="1" customWidth="1"/>
    <col min="12323" max="12323" width="9" style="166" bestFit="1" customWidth="1"/>
    <col min="12324" max="12544" width="20.6640625" style="166"/>
    <col min="12545" max="12545" width="6" style="166" customWidth="1"/>
    <col min="12546" max="12546" width="51.33203125" style="166" customWidth="1"/>
    <col min="12547" max="12549" width="15.88671875" style="166" customWidth="1"/>
    <col min="12550" max="12550" width="15.21875" style="166" customWidth="1"/>
    <col min="12551" max="12554" width="15.88671875" style="166" customWidth="1"/>
    <col min="12555" max="12555" width="17.5546875" style="166" customWidth="1"/>
    <col min="12556" max="12556" width="15.88671875" style="166" customWidth="1"/>
    <col min="12557" max="12557" width="18.21875" style="166" customWidth="1"/>
    <col min="12558" max="12559" width="15.88671875" style="166" customWidth="1"/>
    <col min="12560" max="12560" width="17.21875" style="166" customWidth="1"/>
    <col min="12561" max="12562" width="15.88671875" style="166" customWidth="1"/>
    <col min="12563" max="12563" width="16.6640625" style="166" customWidth="1"/>
    <col min="12564" max="12567" width="15.88671875" style="166" customWidth="1"/>
    <col min="12568" max="12568" width="17.5546875" style="166" customWidth="1"/>
    <col min="12569" max="12572" width="15.88671875" style="166" customWidth="1"/>
    <col min="12573" max="12573" width="16.6640625" style="166" bestFit="1" customWidth="1"/>
    <col min="12574" max="12574" width="15.88671875" style="166" bestFit="1" customWidth="1"/>
    <col min="12575" max="12575" width="20.109375" style="166" bestFit="1" customWidth="1"/>
    <col min="12576" max="12576" width="11.44140625" style="166" customWidth="1"/>
    <col min="12577" max="12577" width="12" style="166" bestFit="1" customWidth="1"/>
    <col min="12578" max="12578" width="10.109375" style="166" bestFit="1" customWidth="1"/>
    <col min="12579" max="12579" width="9" style="166" bestFit="1" customWidth="1"/>
    <col min="12580" max="12800" width="20.6640625" style="166"/>
    <col min="12801" max="12801" width="6" style="166" customWidth="1"/>
    <col min="12802" max="12802" width="51.33203125" style="166" customWidth="1"/>
    <col min="12803" max="12805" width="15.88671875" style="166" customWidth="1"/>
    <col min="12806" max="12806" width="15.21875" style="166" customWidth="1"/>
    <col min="12807" max="12810" width="15.88671875" style="166" customWidth="1"/>
    <col min="12811" max="12811" width="17.5546875" style="166" customWidth="1"/>
    <col min="12812" max="12812" width="15.88671875" style="166" customWidth="1"/>
    <col min="12813" max="12813" width="18.21875" style="166" customWidth="1"/>
    <col min="12814" max="12815" width="15.88671875" style="166" customWidth="1"/>
    <col min="12816" max="12816" width="17.21875" style="166" customWidth="1"/>
    <col min="12817" max="12818" width="15.88671875" style="166" customWidth="1"/>
    <col min="12819" max="12819" width="16.6640625" style="166" customWidth="1"/>
    <col min="12820" max="12823" width="15.88671875" style="166" customWidth="1"/>
    <col min="12824" max="12824" width="17.5546875" style="166" customWidth="1"/>
    <col min="12825" max="12828" width="15.88671875" style="166" customWidth="1"/>
    <col min="12829" max="12829" width="16.6640625" style="166" bestFit="1" customWidth="1"/>
    <col min="12830" max="12830" width="15.88671875" style="166" bestFit="1" customWidth="1"/>
    <col min="12831" max="12831" width="20.109375" style="166" bestFit="1" customWidth="1"/>
    <col min="12832" max="12832" width="11.44140625" style="166" customWidth="1"/>
    <col min="12833" max="12833" width="12" style="166" bestFit="1" customWidth="1"/>
    <col min="12834" max="12834" width="10.109375" style="166" bestFit="1" customWidth="1"/>
    <col min="12835" max="12835" width="9" style="166" bestFit="1" customWidth="1"/>
    <col min="12836" max="13056" width="20.6640625" style="166"/>
    <col min="13057" max="13057" width="6" style="166" customWidth="1"/>
    <col min="13058" max="13058" width="51.33203125" style="166" customWidth="1"/>
    <col min="13059" max="13061" width="15.88671875" style="166" customWidth="1"/>
    <col min="13062" max="13062" width="15.21875" style="166" customWidth="1"/>
    <col min="13063" max="13066" width="15.88671875" style="166" customWidth="1"/>
    <col min="13067" max="13067" width="17.5546875" style="166" customWidth="1"/>
    <col min="13068" max="13068" width="15.88671875" style="166" customWidth="1"/>
    <col min="13069" max="13069" width="18.21875" style="166" customWidth="1"/>
    <col min="13070" max="13071" width="15.88671875" style="166" customWidth="1"/>
    <col min="13072" max="13072" width="17.21875" style="166" customWidth="1"/>
    <col min="13073" max="13074" width="15.88671875" style="166" customWidth="1"/>
    <col min="13075" max="13075" width="16.6640625" style="166" customWidth="1"/>
    <col min="13076" max="13079" width="15.88671875" style="166" customWidth="1"/>
    <col min="13080" max="13080" width="17.5546875" style="166" customWidth="1"/>
    <col min="13081" max="13084" width="15.88671875" style="166" customWidth="1"/>
    <col min="13085" max="13085" width="16.6640625" style="166" bestFit="1" customWidth="1"/>
    <col min="13086" max="13086" width="15.88671875" style="166" bestFit="1" customWidth="1"/>
    <col min="13087" max="13087" width="20.109375" style="166" bestFit="1" customWidth="1"/>
    <col min="13088" max="13088" width="11.44140625" style="166" customWidth="1"/>
    <col min="13089" max="13089" width="12" style="166" bestFit="1" customWidth="1"/>
    <col min="13090" max="13090" width="10.109375" style="166" bestFit="1" customWidth="1"/>
    <col min="13091" max="13091" width="9" style="166" bestFit="1" customWidth="1"/>
    <col min="13092" max="13312" width="20.6640625" style="166"/>
    <col min="13313" max="13313" width="6" style="166" customWidth="1"/>
    <col min="13314" max="13314" width="51.33203125" style="166" customWidth="1"/>
    <col min="13315" max="13317" width="15.88671875" style="166" customWidth="1"/>
    <col min="13318" max="13318" width="15.21875" style="166" customWidth="1"/>
    <col min="13319" max="13322" width="15.88671875" style="166" customWidth="1"/>
    <col min="13323" max="13323" width="17.5546875" style="166" customWidth="1"/>
    <col min="13324" max="13324" width="15.88671875" style="166" customWidth="1"/>
    <col min="13325" max="13325" width="18.21875" style="166" customWidth="1"/>
    <col min="13326" max="13327" width="15.88671875" style="166" customWidth="1"/>
    <col min="13328" max="13328" width="17.21875" style="166" customWidth="1"/>
    <col min="13329" max="13330" width="15.88671875" style="166" customWidth="1"/>
    <col min="13331" max="13331" width="16.6640625" style="166" customWidth="1"/>
    <col min="13332" max="13335" width="15.88671875" style="166" customWidth="1"/>
    <col min="13336" max="13336" width="17.5546875" style="166" customWidth="1"/>
    <col min="13337" max="13340" width="15.88671875" style="166" customWidth="1"/>
    <col min="13341" max="13341" width="16.6640625" style="166" bestFit="1" customWidth="1"/>
    <col min="13342" max="13342" width="15.88671875" style="166" bestFit="1" customWidth="1"/>
    <col min="13343" max="13343" width="20.109375" style="166" bestFit="1" customWidth="1"/>
    <col min="13344" max="13344" width="11.44140625" style="166" customWidth="1"/>
    <col min="13345" max="13345" width="12" style="166" bestFit="1" customWidth="1"/>
    <col min="13346" max="13346" width="10.109375" style="166" bestFit="1" customWidth="1"/>
    <col min="13347" max="13347" width="9" style="166" bestFit="1" customWidth="1"/>
    <col min="13348" max="13568" width="20.6640625" style="166"/>
    <col min="13569" max="13569" width="6" style="166" customWidth="1"/>
    <col min="13570" max="13570" width="51.33203125" style="166" customWidth="1"/>
    <col min="13571" max="13573" width="15.88671875" style="166" customWidth="1"/>
    <col min="13574" max="13574" width="15.21875" style="166" customWidth="1"/>
    <col min="13575" max="13578" width="15.88671875" style="166" customWidth="1"/>
    <col min="13579" max="13579" width="17.5546875" style="166" customWidth="1"/>
    <col min="13580" max="13580" width="15.88671875" style="166" customWidth="1"/>
    <col min="13581" max="13581" width="18.21875" style="166" customWidth="1"/>
    <col min="13582" max="13583" width="15.88671875" style="166" customWidth="1"/>
    <col min="13584" max="13584" width="17.21875" style="166" customWidth="1"/>
    <col min="13585" max="13586" width="15.88671875" style="166" customWidth="1"/>
    <col min="13587" max="13587" width="16.6640625" style="166" customWidth="1"/>
    <col min="13588" max="13591" width="15.88671875" style="166" customWidth="1"/>
    <col min="13592" max="13592" width="17.5546875" style="166" customWidth="1"/>
    <col min="13593" max="13596" width="15.88671875" style="166" customWidth="1"/>
    <col min="13597" max="13597" width="16.6640625" style="166" bestFit="1" customWidth="1"/>
    <col min="13598" max="13598" width="15.88671875" style="166" bestFit="1" customWidth="1"/>
    <col min="13599" max="13599" width="20.109375" style="166" bestFit="1" customWidth="1"/>
    <col min="13600" max="13600" width="11.44140625" style="166" customWidth="1"/>
    <col min="13601" max="13601" width="12" style="166" bestFit="1" customWidth="1"/>
    <col min="13602" max="13602" width="10.109375" style="166" bestFit="1" customWidth="1"/>
    <col min="13603" max="13603" width="9" style="166" bestFit="1" customWidth="1"/>
    <col min="13604" max="13824" width="20.6640625" style="166"/>
    <col min="13825" max="13825" width="6" style="166" customWidth="1"/>
    <col min="13826" max="13826" width="51.33203125" style="166" customWidth="1"/>
    <col min="13827" max="13829" width="15.88671875" style="166" customWidth="1"/>
    <col min="13830" max="13830" width="15.21875" style="166" customWidth="1"/>
    <col min="13831" max="13834" width="15.88671875" style="166" customWidth="1"/>
    <col min="13835" max="13835" width="17.5546875" style="166" customWidth="1"/>
    <col min="13836" max="13836" width="15.88671875" style="166" customWidth="1"/>
    <col min="13837" max="13837" width="18.21875" style="166" customWidth="1"/>
    <col min="13838" max="13839" width="15.88671875" style="166" customWidth="1"/>
    <col min="13840" max="13840" width="17.21875" style="166" customWidth="1"/>
    <col min="13841" max="13842" width="15.88671875" style="166" customWidth="1"/>
    <col min="13843" max="13843" width="16.6640625" style="166" customWidth="1"/>
    <col min="13844" max="13847" width="15.88671875" style="166" customWidth="1"/>
    <col min="13848" max="13848" width="17.5546875" style="166" customWidth="1"/>
    <col min="13849" max="13852" width="15.88671875" style="166" customWidth="1"/>
    <col min="13853" max="13853" width="16.6640625" style="166" bestFit="1" customWidth="1"/>
    <col min="13854" max="13854" width="15.88671875" style="166" bestFit="1" customWidth="1"/>
    <col min="13855" max="13855" width="20.109375" style="166" bestFit="1" customWidth="1"/>
    <col min="13856" max="13856" width="11.44140625" style="166" customWidth="1"/>
    <col min="13857" max="13857" width="12" style="166" bestFit="1" customWidth="1"/>
    <col min="13858" max="13858" width="10.109375" style="166" bestFit="1" customWidth="1"/>
    <col min="13859" max="13859" width="9" style="166" bestFit="1" customWidth="1"/>
    <col min="13860" max="14080" width="20.6640625" style="166"/>
    <col min="14081" max="14081" width="6" style="166" customWidth="1"/>
    <col min="14082" max="14082" width="51.33203125" style="166" customWidth="1"/>
    <col min="14083" max="14085" width="15.88671875" style="166" customWidth="1"/>
    <col min="14086" max="14086" width="15.21875" style="166" customWidth="1"/>
    <col min="14087" max="14090" width="15.88671875" style="166" customWidth="1"/>
    <col min="14091" max="14091" width="17.5546875" style="166" customWidth="1"/>
    <col min="14092" max="14092" width="15.88671875" style="166" customWidth="1"/>
    <col min="14093" max="14093" width="18.21875" style="166" customWidth="1"/>
    <col min="14094" max="14095" width="15.88671875" style="166" customWidth="1"/>
    <col min="14096" max="14096" width="17.21875" style="166" customWidth="1"/>
    <col min="14097" max="14098" width="15.88671875" style="166" customWidth="1"/>
    <col min="14099" max="14099" width="16.6640625" style="166" customWidth="1"/>
    <col min="14100" max="14103" width="15.88671875" style="166" customWidth="1"/>
    <col min="14104" max="14104" width="17.5546875" style="166" customWidth="1"/>
    <col min="14105" max="14108" width="15.88671875" style="166" customWidth="1"/>
    <col min="14109" max="14109" width="16.6640625" style="166" bestFit="1" customWidth="1"/>
    <col min="14110" max="14110" width="15.88671875" style="166" bestFit="1" customWidth="1"/>
    <col min="14111" max="14111" width="20.109375" style="166" bestFit="1" customWidth="1"/>
    <col min="14112" max="14112" width="11.44140625" style="166" customWidth="1"/>
    <col min="14113" max="14113" width="12" style="166" bestFit="1" customWidth="1"/>
    <col min="14114" max="14114" width="10.109375" style="166" bestFit="1" customWidth="1"/>
    <col min="14115" max="14115" width="9" style="166" bestFit="1" customWidth="1"/>
    <col min="14116" max="14336" width="20.6640625" style="166"/>
    <col min="14337" max="14337" width="6" style="166" customWidth="1"/>
    <col min="14338" max="14338" width="51.33203125" style="166" customWidth="1"/>
    <col min="14339" max="14341" width="15.88671875" style="166" customWidth="1"/>
    <col min="14342" max="14342" width="15.21875" style="166" customWidth="1"/>
    <col min="14343" max="14346" width="15.88671875" style="166" customWidth="1"/>
    <col min="14347" max="14347" width="17.5546875" style="166" customWidth="1"/>
    <col min="14348" max="14348" width="15.88671875" style="166" customWidth="1"/>
    <col min="14349" max="14349" width="18.21875" style="166" customWidth="1"/>
    <col min="14350" max="14351" width="15.88671875" style="166" customWidth="1"/>
    <col min="14352" max="14352" width="17.21875" style="166" customWidth="1"/>
    <col min="14353" max="14354" width="15.88671875" style="166" customWidth="1"/>
    <col min="14355" max="14355" width="16.6640625" style="166" customWidth="1"/>
    <col min="14356" max="14359" width="15.88671875" style="166" customWidth="1"/>
    <col min="14360" max="14360" width="17.5546875" style="166" customWidth="1"/>
    <col min="14361" max="14364" width="15.88671875" style="166" customWidth="1"/>
    <col min="14365" max="14365" width="16.6640625" style="166" bestFit="1" customWidth="1"/>
    <col min="14366" max="14366" width="15.88671875" style="166" bestFit="1" customWidth="1"/>
    <col min="14367" max="14367" width="20.109375" style="166" bestFit="1" customWidth="1"/>
    <col min="14368" max="14368" width="11.44140625" style="166" customWidth="1"/>
    <col min="14369" max="14369" width="12" style="166" bestFit="1" customWidth="1"/>
    <col min="14370" max="14370" width="10.109375" style="166" bestFit="1" customWidth="1"/>
    <col min="14371" max="14371" width="9" style="166" bestFit="1" customWidth="1"/>
    <col min="14372" max="14592" width="20.6640625" style="166"/>
    <col min="14593" max="14593" width="6" style="166" customWidth="1"/>
    <col min="14594" max="14594" width="51.33203125" style="166" customWidth="1"/>
    <col min="14595" max="14597" width="15.88671875" style="166" customWidth="1"/>
    <col min="14598" max="14598" width="15.21875" style="166" customWidth="1"/>
    <col min="14599" max="14602" width="15.88671875" style="166" customWidth="1"/>
    <col min="14603" max="14603" width="17.5546875" style="166" customWidth="1"/>
    <col min="14604" max="14604" width="15.88671875" style="166" customWidth="1"/>
    <col min="14605" max="14605" width="18.21875" style="166" customWidth="1"/>
    <col min="14606" max="14607" width="15.88671875" style="166" customWidth="1"/>
    <col min="14608" max="14608" width="17.21875" style="166" customWidth="1"/>
    <col min="14609" max="14610" width="15.88671875" style="166" customWidth="1"/>
    <col min="14611" max="14611" width="16.6640625" style="166" customWidth="1"/>
    <col min="14612" max="14615" width="15.88671875" style="166" customWidth="1"/>
    <col min="14616" max="14616" width="17.5546875" style="166" customWidth="1"/>
    <col min="14617" max="14620" width="15.88671875" style="166" customWidth="1"/>
    <col min="14621" max="14621" width="16.6640625" style="166" bestFit="1" customWidth="1"/>
    <col min="14622" max="14622" width="15.88671875" style="166" bestFit="1" customWidth="1"/>
    <col min="14623" max="14623" width="20.109375" style="166" bestFit="1" customWidth="1"/>
    <col min="14624" max="14624" width="11.44140625" style="166" customWidth="1"/>
    <col min="14625" max="14625" width="12" style="166" bestFit="1" customWidth="1"/>
    <col min="14626" max="14626" width="10.109375" style="166" bestFit="1" customWidth="1"/>
    <col min="14627" max="14627" width="9" style="166" bestFit="1" customWidth="1"/>
    <col min="14628" max="14848" width="20.6640625" style="166"/>
    <col min="14849" max="14849" width="6" style="166" customWidth="1"/>
    <col min="14850" max="14850" width="51.33203125" style="166" customWidth="1"/>
    <col min="14851" max="14853" width="15.88671875" style="166" customWidth="1"/>
    <col min="14854" max="14854" width="15.21875" style="166" customWidth="1"/>
    <col min="14855" max="14858" width="15.88671875" style="166" customWidth="1"/>
    <col min="14859" max="14859" width="17.5546875" style="166" customWidth="1"/>
    <col min="14860" max="14860" width="15.88671875" style="166" customWidth="1"/>
    <col min="14861" max="14861" width="18.21875" style="166" customWidth="1"/>
    <col min="14862" max="14863" width="15.88671875" style="166" customWidth="1"/>
    <col min="14864" max="14864" width="17.21875" style="166" customWidth="1"/>
    <col min="14865" max="14866" width="15.88671875" style="166" customWidth="1"/>
    <col min="14867" max="14867" width="16.6640625" style="166" customWidth="1"/>
    <col min="14868" max="14871" width="15.88671875" style="166" customWidth="1"/>
    <col min="14872" max="14872" width="17.5546875" style="166" customWidth="1"/>
    <col min="14873" max="14876" width="15.88671875" style="166" customWidth="1"/>
    <col min="14877" max="14877" width="16.6640625" style="166" bestFit="1" customWidth="1"/>
    <col min="14878" max="14878" width="15.88671875" style="166" bestFit="1" customWidth="1"/>
    <col min="14879" max="14879" width="20.109375" style="166" bestFit="1" customWidth="1"/>
    <col min="14880" max="14880" width="11.44140625" style="166" customWidth="1"/>
    <col min="14881" max="14881" width="12" style="166" bestFit="1" customWidth="1"/>
    <col min="14882" max="14882" width="10.109375" style="166" bestFit="1" customWidth="1"/>
    <col min="14883" max="14883" width="9" style="166" bestFit="1" customWidth="1"/>
    <col min="14884" max="15104" width="20.6640625" style="166"/>
    <col min="15105" max="15105" width="6" style="166" customWidth="1"/>
    <col min="15106" max="15106" width="51.33203125" style="166" customWidth="1"/>
    <col min="15107" max="15109" width="15.88671875" style="166" customWidth="1"/>
    <col min="15110" max="15110" width="15.21875" style="166" customWidth="1"/>
    <col min="15111" max="15114" width="15.88671875" style="166" customWidth="1"/>
    <col min="15115" max="15115" width="17.5546875" style="166" customWidth="1"/>
    <col min="15116" max="15116" width="15.88671875" style="166" customWidth="1"/>
    <col min="15117" max="15117" width="18.21875" style="166" customWidth="1"/>
    <col min="15118" max="15119" width="15.88671875" style="166" customWidth="1"/>
    <col min="15120" max="15120" width="17.21875" style="166" customWidth="1"/>
    <col min="15121" max="15122" width="15.88671875" style="166" customWidth="1"/>
    <col min="15123" max="15123" width="16.6640625" style="166" customWidth="1"/>
    <col min="15124" max="15127" width="15.88671875" style="166" customWidth="1"/>
    <col min="15128" max="15128" width="17.5546875" style="166" customWidth="1"/>
    <col min="15129" max="15132" width="15.88671875" style="166" customWidth="1"/>
    <col min="15133" max="15133" width="16.6640625" style="166" bestFit="1" customWidth="1"/>
    <col min="15134" max="15134" width="15.88671875" style="166" bestFit="1" customWidth="1"/>
    <col min="15135" max="15135" width="20.109375" style="166" bestFit="1" customWidth="1"/>
    <col min="15136" max="15136" width="11.44140625" style="166" customWidth="1"/>
    <col min="15137" max="15137" width="12" style="166" bestFit="1" customWidth="1"/>
    <col min="15138" max="15138" width="10.109375" style="166" bestFit="1" customWidth="1"/>
    <col min="15139" max="15139" width="9" style="166" bestFit="1" customWidth="1"/>
    <col min="15140" max="15360" width="20.6640625" style="166"/>
    <col min="15361" max="15361" width="6" style="166" customWidth="1"/>
    <col min="15362" max="15362" width="51.33203125" style="166" customWidth="1"/>
    <col min="15363" max="15365" width="15.88671875" style="166" customWidth="1"/>
    <col min="15366" max="15366" width="15.21875" style="166" customWidth="1"/>
    <col min="15367" max="15370" width="15.88671875" style="166" customWidth="1"/>
    <col min="15371" max="15371" width="17.5546875" style="166" customWidth="1"/>
    <col min="15372" max="15372" width="15.88671875" style="166" customWidth="1"/>
    <col min="15373" max="15373" width="18.21875" style="166" customWidth="1"/>
    <col min="15374" max="15375" width="15.88671875" style="166" customWidth="1"/>
    <col min="15376" max="15376" width="17.21875" style="166" customWidth="1"/>
    <col min="15377" max="15378" width="15.88671875" style="166" customWidth="1"/>
    <col min="15379" max="15379" width="16.6640625" style="166" customWidth="1"/>
    <col min="15380" max="15383" width="15.88671875" style="166" customWidth="1"/>
    <col min="15384" max="15384" width="17.5546875" style="166" customWidth="1"/>
    <col min="15385" max="15388" width="15.88671875" style="166" customWidth="1"/>
    <col min="15389" max="15389" width="16.6640625" style="166" bestFit="1" customWidth="1"/>
    <col min="15390" max="15390" width="15.88671875" style="166" bestFit="1" customWidth="1"/>
    <col min="15391" max="15391" width="20.109375" style="166" bestFit="1" customWidth="1"/>
    <col min="15392" max="15392" width="11.44140625" style="166" customWidth="1"/>
    <col min="15393" max="15393" width="12" style="166" bestFit="1" customWidth="1"/>
    <col min="15394" max="15394" width="10.109375" style="166" bestFit="1" customWidth="1"/>
    <col min="15395" max="15395" width="9" style="166" bestFit="1" customWidth="1"/>
    <col min="15396" max="15616" width="20.6640625" style="166"/>
    <col min="15617" max="15617" width="6" style="166" customWidth="1"/>
    <col min="15618" max="15618" width="51.33203125" style="166" customWidth="1"/>
    <col min="15619" max="15621" width="15.88671875" style="166" customWidth="1"/>
    <col min="15622" max="15622" width="15.21875" style="166" customWidth="1"/>
    <col min="15623" max="15626" width="15.88671875" style="166" customWidth="1"/>
    <col min="15627" max="15627" width="17.5546875" style="166" customWidth="1"/>
    <col min="15628" max="15628" width="15.88671875" style="166" customWidth="1"/>
    <col min="15629" max="15629" width="18.21875" style="166" customWidth="1"/>
    <col min="15630" max="15631" width="15.88671875" style="166" customWidth="1"/>
    <col min="15632" max="15632" width="17.21875" style="166" customWidth="1"/>
    <col min="15633" max="15634" width="15.88671875" style="166" customWidth="1"/>
    <col min="15635" max="15635" width="16.6640625" style="166" customWidth="1"/>
    <col min="15636" max="15639" width="15.88671875" style="166" customWidth="1"/>
    <col min="15640" max="15640" width="17.5546875" style="166" customWidth="1"/>
    <col min="15641" max="15644" width="15.88671875" style="166" customWidth="1"/>
    <col min="15645" max="15645" width="16.6640625" style="166" bestFit="1" customWidth="1"/>
    <col min="15646" max="15646" width="15.88671875" style="166" bestFit="1" customWidth="1"/>
    <col min="15647" max="15647" width="20.109375" style="166" bestFit="1" customWidth="1"/>
    <col min="15648" max="15648" width="11.44140625" style="166" customWidth="1"/>
    <col min="15649" max="15649" width="12" style="166" bestFit="1" customWidth="1"/>
    <col min="15650" max="15650" width="10.109375" style="166" bestFit="1" customWidth="1"/>
    <col min="15651" max="15651" width="9" style="166" bestFit="1" customWidth="1"/>
    <col min="15652" max="15872" width="20.6640625" style="166"/>
    <col min="15873" max="15873" width="6" style="166" customWidth="1"/>
    <col min="15874" max="15874" width="51.33203125" style="166" customWidth="1"/>
    <col min="15875" max="15877" width="15.88671875" style="166" customWidth="1"/>
    <col min="15878" max="15878" width="15.21875" style="166" customWidth="1"/>
    <col min="15879" max="15882" width="15.88671875" style="166" customWidth="1"/>
    <col min="15883" max="15883" width="17.5546875" style="166" customWidth="1"/>
    <col min="15884" max="15884" width="15.88671875" style="166" customWidth="1"/>
    <col min="15885" max="15885" width="18.21875" style="166" customWidth="1"/>
    <col min="15886" max="15887" width="15.88671875" style="166" customWidth="1"/>
    <col min="15888" max="15888" width="17.21875" style="166" customWidth="1"/>
    <col min="15889" max="15890" width="15.88671875" style="166" customWidth="1"/>
    <col min="15891" max="15891" width="16.6640625" style="166" customWidth="1"/>
    <col min="15892" max="15895" width="15.88671875" style="166" customWidth="1"/>
    <col min="15896" max="15896" width="17.5546875" style="166" customWidth="1"/>
    <col min="15897" max="15900" width="15.88671875" style="166" customWidth="1"/>
    <col min="15901" max="15901" width="16.6640625" style="166" bestFit="1" customWidth="1"/>
    <col min="15902" max="15902" width="15.88671875" style="166" bestFit="1" customWidth="1"/>
    <col min="15903" max="15903" width="20.109375" style="166" bestFit="1" customWidth="1"/>
    <col min="15904" max="15904" width="11.44140625" style="166" customWidth="1"/>
    <col min="15905" max="15905" width="12" style="166" bestFit="1" customWidth="1"/>
    <col min="15906" max="15906" width="10.109375" style="166" bestFit="1" customWidth="1"/>
    <col min="15907" max="15907" width="9" style="166" bestFit="1" customWidth="1"/>
    <col min="15908" max="16128" width="20.6640625" style="166"/>
    <col min="16129" max="16129" width="6" style="166" customWidth="1"/>
    <col min="16130" max="16130" width="51.33203125" style="166" customWidth="1"/>
    <col min="16131" max="16133" width="15.88671875" style="166" customWidth="1"/>
    <col min="16134" max="16134" width="15.21875" style="166" customWidth="1"/>
    <col min="16135" max="16138" width="15.88671875" style="166" customWidth="1"/>
    <col min="16139" max="16139" width="17.5546875" style="166" customWidth="1"/>
    <col min="16140" max="16140" width="15.88671875" style="166" customWidth="1"/>
    <col min="16141" max="16141" width="18.21875" style="166" customWidth="1"/>
    <col min="16142" max="16143" width="15.88671875" style="166" customWidth="1"/>
    <col min="16144" max="16144" width="17.21875" style="166" customWidth="1"/>
    <col min="16145" max="16146" width="15.88671875" style="166" customWidth="1"/>
    <col min="16147" max="16147" width="16.6640625" style="166" customWidth="1"/>
    <col min="16148" max="16151" width="15.88671875" style="166" customWidth="1"/>
    <col min="16152" max="16152" width="17.5546875" style="166" customWidth="1"/>
    <col min="16153" max="16156" width="15.88671875" style="166" customWidth="1"/>
    <col min="16157" max="16157" width="16.6640625" style="166" bestFit="1" customWidth="1"/>
    <col min="16158" max="16158" width="15.88671875" style="166" bestFit="1" customWidth="1"/>
    <col min="16159" max="16159" width="20.109375" style="166" bestFit="1" customWidth="1"/>
    <col min="16160" max="16160" width="11.44140625" style="166" customWidth="1"/>
    <col min="16161" max="16161" width="12" style="166" bestFit="1" customWidth="1"/>
    <col min="16162" max="16162" width="10.109375" style="166" bestFit="1" customWidth="1"/>
    <col min="16163" max="16163" width="9" style="166" bestFit="1" customWidth="1"/>
    <col min="16164" max="16384" width="20.6640625" style="166"/>
  </cols>
  <sheetData>
    <row r="1" spans="1:35" s="166" customFormat="1" ht="25.15" customHeight="1">
      <c r="A1" s="1174" t="s">
        <v>39</v>
      </c>
      <c r="B1" s="1174"/>
      <c r="C1" s="1174"/>
      <c r="D1" s="1174"/>
      <c r="E1" s="1174"/>
      <c r="F1" s="1174"/>
      <c r="G1" s="45"/>
    </row>
    <row r="2" spans="1:35" s="166" customFormat="1" ht="25.15" customHeight="1">
      <c r="A2" s="1174" t="s">
        <v>0</v>
      </c>
      <c r="B2" s="1174"/>
      <c r="C2" s="1174"/>
      <c r="D2" s="1174"/>
      <c r="E2" s="1174"/>
      <c r="F2" s="1174"/>
      <c r="G2" s="10"/>
    </row>
    <row r="3" spans="1:35" s="166" customFormat="1" ht="25.15" customHeight="1">
      <c r="A3" s="1174" t="s">
        <v>123</v>
      </c>
      <c r="B3" s="1174"/>
      <c r="C3" s="1174"/>
      <c r="D3" s="1174"/>
      <c r="E3" s="1174"/>
      <c r="F3" s="1174"/>
    </row>
    <row r="4" spans="1:35" s="166" customFormat="1" ht="25.15" customHeight="1">
      <c r="A4" s="1169"/>
      <c r="B4" s="1169"/>
    </row>
    <row r="5" spans="1:35" s="166" customFormat="1" ht="25.15" customHeight="1">
      <c r="A5" s="1131" t="s">
        <v>111</v>
      </c>
      <c r="B5" s="1132"/>
      <c r="C5" s="11"/>
    </row>
    <row r="6" spans="1:35" s="166" customFormat="1" ht="25.15" customHeight="1">
      <c r="A6" s="12"/>
      <c r="C6" s="13"/>
    </row>
    <row r="7" spans="1:35" s="166" customFormat="1" ht="25.15" customHeight="1" thickBot="1">
      <c r="C7" s="13"/>
    </row>
    <row r="8" spans="1:35" s="19" customFormat="1" ht="67.900000000000006" customHeight="1" thickBot="1">
      <c r="A8" s="14"/>
      <c r="B8" s="224" t="s">
        <v>7</v>
      </c>
      <c r="C8" s="175" t="s">
        <v>110</v>
      </c>
      <c r="D8" s="15" t="s">
        <v>72</v>
      </c>
      <c r="E8" s="15" t="s">
        <v>101</v>
      </c>
      <c r="F8" s="15" t="s">
        <v>73</v>
      </c>
      <c r="G8" s="15" t="s">
        <v>74</v>
      </c>
      <c r="H8" s="15" t="s">
        <v>176</v>
      </c>
      <c r="I8" s="15" t="s">
        <v>175</v>
      </c>
      <c r="J8" s="15" t="s">
        <v>76</v>
      </c>
      <c r="K8" s="15" t="s">
        <v>77</v>
      </c>
      <c r="L8" s="15" t="s">
        <v>78</v>
      </c>
      <c r="M8" s="15" t="s">
        <v>79</v>
      </c>
      <c r="N8" s="15" t="s">
        <v>75</v>
      </c>
      <c r="O8" s="15" t="s">
        <v>80</v>
      </c>
      <c r="P8" s="15" t="s">
        <v>142</v>
      </c>
      <c r="Q8" s="15" t="s">
        <v>81</v>
      </c>
      <c r="R8" s="15" t="s">
        <v>82</v>
      </c>
      <c r="S8" s="15" t="s">
        <v>83</v>
      </c>
      <c r="T8" s="15" t="s">
        <v>84</v>
      </c>
      <c r="U8" s="15" t="s">
        <v>85</v>
      </c>
      <c r="V8" s="16" t="s">
        <v>86</v>
      </c>
      <c r="W8" s="16" t="s">
        <v>87</v>
      </c>
      <c r="X8" s="15" t="s">
        <v>88</v>
      </c>
      <c r="Y8" s="15" t="s">
        <v>89</v>
      </c>
      <c r="Z8" s="15" t="s">
        <v>90</v>
      </c>
      <c r="AA8" s="16" t="s">
        <v>91</v>
      </c>
      <c r="AB8" s="15" t="s">
        <v>92</v>
      </c>
      <c r="AC8" s="16" t="s">
        <v>93</v>
      </c>
      <c r="AD8" s="16" t="s">
        <v>94</v>
      </c>
      <c r="AE8" s="17" t="s">
        <v>36</v>
      </c>
      <c r="AF8" s="18"/>
    </row>
    <row r="9" spans="1:35" s="166" customFormat="1" ht="41.25" customHeight="1">
      <c r="A9" s="191" t="s">
        <v>1</v>
      </c>
      <c r="B9" s="20" t="s">
        <v>8</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5"/>
      <c r="AE9" s="192"/>
      <c r="AF9" s="21"/>
    </row>
    <row r="10" spans="1:35" s="166" customFormat="1" ht="24.95" customHeight="1">
      <c r="A10" s="193">
        <v>1</v>
      </c>
      <c r="B10" s="1041" t="s">
        <v>9</v>
      </c>
      <c r="C10" s="168">
        <f>'Eastern Florida '!C10</f>
        <v>46330.69</v>
      </c>
      <c r="D10" s="168">
        <f>Broward!C10</f>
        <v>88926.76</v>
      </c>
      <c r="E10" s="168">
        <f>'Central Florida '!C10</f>
        <v>33721</v>
      </c>
      <c r="F10" s="168">
        <f>Chipola!C10</f>
        <v>0</v>
      </c>
      <c r="G10" s="168">
        <f>Daytona!C10</f>
        <v>34697.82</v>
      </c>
      <c r="H10" s="168">
        <f>'FL SouthWestern'!C10</f>
        <v>73382</v>
      </c>
      <c r="I10" s="168">
        <f>FSCJ!C10</f>
        <v>79997.61</v>
      </c>
      <c r="J10" s="168">
        <f>'Florida Keys'!C10</f>
        <v>40000.97</v>
      </c>
      <c r="K10" s="168">
        <f>'Gulf Coast'!C10</f>
        <v>129906</v>
      </c>
      <c r="L10" s="168">
        <f>Hillsborough!C10</f>
        <v>352045</v>
      </c>
      <c r="M10" s="168">
        <f>'Indian River'!C10</f>
        <v>109947.97</v>
      </c>
      <c r="N10" s="168">
        <f>'Florida Gateway'!C10</f>
        <v>47650.9</v>
      </c>
      <c r="O10" s="168">
        <f>'Lake-Sumter'!C10</f>
        <v>65604.08</v>
      </c>
      <c r="P10" s="168">
        <f>'SCF, Manatee'!C10</f>
        <v>38247.879999999983</v>
      </c>
      <c r="Q10" s="168">
        <f>'Miami Dade'!C10</f>
        <v>422879</v>
      </c>
      <c r="R10" s="168">
        <f>'North Florida'!C10</f>
        <v>12133</v>
      </c>
      <c r="S10" s="168">
        <f>'Northwest Florida '!C10</f>
        <v>0</v>
      </c>
      <c r="T10" s="168">
        <f>'Palm Beach'!C10</f>
        <v>14619</v>
      </c>
      <c r="U10" s="168">
        <f>'Pasco-Hernando'!C10</f>
        <v>28161.87</v>
      </c>
      <c r="V10" s="168">
        <f>Pensacola!C10</f>
        <v>60211</v>
      </c>
      <c r="W10" s="168">
        <f>Polk!C10</f>
        <v>0</v>
      </c>
      <c r="X10" s="168">
        <f>'Saint Johns'!C10</f>
        <v>0</v>
      </c>
      <c r="Y10" s="168">
        <f>'Saint Pete'!C10</f>
        <v>144312</v>
      </c>
      <c r="Z10" s="168">
        <f>'Santa Fe'!C10</f>
        <v>88904.58</v>
      </c>
      <c r="AA10" s="168">
        <f>Seminole!C10</f>
        <v>58672</v>
      </c>
      <c r="AB10" s="168">
        <f>'South Florida'!C10</f>
        <v>91892.46</v>
      </c>
      <c r="AC10" s="168">
        <f>Tallahassee!C10</f>
        <v>26239.82</v>
      </c>
      <c r="AD10" s="168">
        <f>Valencia!C10</f>
        <v>156767.33999999973</v>
      </c>
      <c r="AE10" s="1144">
        <f>SUM(C10:AD10)</f>
        <v>2245250.75</v>
      </c>
      <c r="AF10" s="21"/>
    </row>
    <row r="11" spans="1:35" s="166" customFormat="1" ht="24.95" customHeight="1">
      <c r="A11" s="193">
        <v>2</v>
      </c>
      <c r="B11" s="1041" t="s">
        <v>10</v>
      </c>
      <c r="C11" s="27">
        <f>'Eastern Florida '!C11</f>
        <v>46330.69</v>
      </c>
      <c r="D11" s="27">
        <f>Broward!C11</f>
        <v>244855.25</v>
      </c>
      <c r="E11" s="27">
        <f>'Central Florida '!C11</f>
        <v>27901</v>
      </c>
      <c r="F11" s="27">
        <f>Chipola!C11</f>
        <v>50301</v>
      </c>
      <c r="G11" s="27">
        <f>Daytona!C11</f>
        <v>399255.4</v>
      </c>
      <c r="H11" s="27">
        <f>'FL SouthWestern'!C11</f>
        <v>126801</v>
      </c>
      <c r="I11" s="27">
        <f>FSCJ!C11</f>
        <v>194892.41</v>
      </c>
      <c r="J11" s="27">
        <f>'Florida Keys'!C11</f>
        <v>0</v>
      </c>
      <c r="K11" s="27">
        <f>'Gulf Coast'!C11</f>
        <v>129905</v>
      </c>
      <c r="L11" s="27">
        <f>Hillsborough!C11</f>
        <v>84708</v>
      </c>
      <c r="M11" s="27">
        <f>'Indian River'!C11</f>
        <v>66316.89</v>
      </c>
      <c r="N11" s="27">
        <f>'Florida Gateway'!C11</f>
        <v>47650.9</v>
      </c>
      <c r="O11" s="27">
        <f>'Lake-Sumter'!C11</f>
        <v>0</v>
      </c>
      <c r="P11" s="27">
        <f>'SCF, Manatee'!C11</f>
        <v>95481.589999999982</v>
      </c>
      <c r="Q11" s="27">
        <f>'Miami Dade'!C11</f>
        <v>250409</v>
      </c>
      <c r="R11" s="27">
        <f>'North Florida'!C11</f>
        <v>30936</v>
      </c>
      <c r="S11" s="27">
        <f>'Northwest Florida '!C11</f>
        <v>0</v>
      </c>
      <c r="T11" s="27">
        <f>'Palm Beach'!C11</f>
        <v>220335</v>
      </c>
      <c r="U11" s="27">
        <f>'Pasco-Hernando'!C11</f>
        <v>156815.29999999999</v>
      </c>
      <c r="V11" s="27">
        <f>Pensacola!C11</f>
        <v>43950</v>
      </c>
      <c r="W11" s="27">
        <f>Polk!C11</f>
        <v>118416.13</v>
      </c>
      <c r="X11" s="168">
        <f>'Saint Johns'!C11</f>
        <v>97121.44</v>
      </c>
      <c r="Y11" s="27">
        <f>'Saint Pete'!C11</f>
        <v>314122</v>
      </c>
      <c r="Z11" s="27">
        <f>'Santa Fe'!C11</f>
        <v>168808.7</v>
      </c>
      <c r="AA11" s="27">
        <f>Seminole!C11</f>
        <v>68102</v>
      </c>
      <c r="AB11" s="27">
        <f>'South Florida'!C11</f>
        <v>0</v>
      </c>
      <c r="AC11" s="27">
        <f>Tallahassee!C11</f>
        <v>108502.8</v>
      </c>
      <c r="AD11" s="27">
        <f>Valencia!C11</f>
        <v>377155.12999999936</v>
      </c>
      <c r="AE11" s="1144">
        <f>SUM(C11:AD11)</f>
        <v>3469072.629999999</v>
      </c>
      <c r="AF11" s="22"/>
    </row>
    <row r="12" spans="1:35" s="166" customFormat="1" ht="24.95" customHeight="1">
      <c r="A12" s="193">
        <v>3</v>
      </c>
      <c r="B12" s="1041" t="s">
        <v>11</v>
      </c>
      <c r="C12" s="27">
        <f>'Eastern Florida '!C12</f>
        <v>151785.5</v>
      </c>
      <c r="D12" s="27">
        <f>Broward!C12</f>
        <v>66842.3</v>
      </c>
      <c r="E12" s="27">
        <f>'Central Florida '!C12</f>
        <v>10816</v>
      </c>
      <c r="F12" s="27">
        <f>Chipola!C12</f>
        <v>0</v>
      </c>
      <c r="G12" s="27">
        <f>Daytona!C12</f>
        <v>38126.15</v>
      </c>
      <c r="H12" s="27">
        <f>'FL SouthWestern'!C12</f>
        <v>38783</v>
      </c>
      <c r="I12" s="27">
        <f>FSCJ!C12</f>
        <v>50588.36</v>
      </c>
      <c r="J12" s="27">
        <f>'Florida Keys'!C12</f>
        <v>0</v>
      </c>
      <c r="K12" s="27">
        <f>'Gulf Coast'!C12</f>
        <v>0</v>
      </c>
      <c r="L12" s="27">
        <f>Hillsborough!C12</f>
        <v>52457</v>
      </c>
      <c r="M12" s="27">
        <f>'Indian River'!C12</f>
        <v>0</v>
      </c>
      <c r="N12" s="27">
        <f>'Florida Gateway'!C12</f>
        <v>17590.939999999999</v>
      </c>
      <c r="O12" s="27">
        <f>'Lake-Sumter'!C12</f>
        <v>29729.19</v>
      </c>
      <c r="P12" s="27">
        <f>'SCF, Manatee'!C12</f>
        <v>39952.239999999991</v>
      </c>
      <c r="Q12" s="27">
        <f>'Miami Dade'!C12</f>
        <v>158765</v>
      </c>
      <c r="R12" s="27">
        <f>'North Florida'!C12</f>
        <v>3115</v>
      </c>
      <c r="S12" s="27">
        <f>'Northwest Florida '!C12</f>
        <v>32494.94</v>
      </c>
      <c r="T12" s="27">
        <f>'Palm Beach'!C12</f>
        <v>90953</v>
      </c>
      <c r="U12" s="27">
        <f>'Pasco-Hernando'!C12</f>
        <v>119544.07</v>
      </c>
      <c r="V12" s="27">
        <f>Pensacola!C12</f>
        <v>19980</v>
      </c>
      <c r="W12" s="27">
        <f>Polk!C12</f>
        <v>0</v>
      </c>
      <c r="X12" s="168">
        <f>'Saint Johns'!C12</f>
        <v>27368.16</v>
      </c>
      <c r="Y12" s="27">
        <f>'Saint Pete'!C12</f>
        <v>386906.42</v>
      </c>
      <c r="Z12" s="27">
        <f>'Santa Fe'!C12</f>
        <v>109767.98</v>
      </c>
      <c r="AA12" s="27">
        <f>Seminole!C12</f>
        <v>21678</v>
      </c>
      <c r="AB12" s="27">
        <f>'South Florida'!C12</f>
        <v>0</v>
      </c>
      <c r="AC12" s="27">
        <f>Tallahassee!C12</f>
        <v>49305.87</v>
      </c>
      <c r="AD12" s="27">
        <f>Valencia!C12</f>
        <v>136702.95999999979</v>
      </c>
      <c r="AE12" s="1144">
        <f>SUM(C12:AD12)</f>
        <v>1653252.0799999998</v>
      </c>
      <c r="AF12" s="21"/>
    </row>
    <row r="13" spans="1:35" s="166" customFormat="1" ht="23.25" customHeight="1">
      <c r="A13" s="194">
        <v>4</v>
      </c>
      <c r="B13" s="1043" t="s">
        <v>12</v>
      </c>
      <c r="C13" s="27">
        <f>'Eastern Florida '!C13</f>
        <v>0</v>
      </c>
      <c r="D13" s="27">
        <f>Broward!C13</f>
        <v>1980.18</v>
      </c>
      <c r="E13" s="27">
        <f>'Central Florida '!C13</f>
        <v>0</v>
      </c>
      <c r="F13" s="27">
        <f>Chipola!C13</f>
        <v>0</v>
      </c>
      <c r="G13" s="27">
        <f>Daytona!C13</f>
        <v>0</v>
      </c>
      <c r="H13" s="27">
        <f>'FL SouthWestern'!C13</f>
        <v>0</v>
      </c>
      <c r="I13" s="27">
        <f>FSCJ!C13</f>
        <v>0</v>
      </c>
      <c r="J13" s="27">
        <f>'Florida Keys'!C13</f>
        <v>0</v>
      </c>
      <c r="K13" s="27">
        <f>'Gulf Coast'!C13</f>
        <v>0</v>
      </c>
      <c r="L13" s="27">
        <f>Hillsborough!C13</f>
        <v>0</v>
      </c>
      <c r="M13" s="27">
        <f>'Indian River'!C13</f>
        <v>0</v>
      </c>
      <c r="N13" s="27">
        <f>'Florida Gateway'!C13</f>
        <v>0</v>
      </c>
      <c r="O13" s="27">
        <f>'Lake-Sumter'!C13</f>
        <v>0</v>
      </c>
      <c r="P13" s="27">
        <f>'SCF, Manatee'!C13</f>
        <v>0</v>
      </c>
      <c r="Q13" s="27">
        <f>'Miami Dade'!C13</f>
        <v>68283</v>
      </c>
      <c r="R13" s="27">
        <f>'North Florida'!C13</f>
        <v>0</v>
      </c>
      <c r="S13" s="27">
        <f>'Northwest Florida '!C13</f>
        <v>0</v>
      </c>
      <c r="T13" s="27">
        <f>'Palm Beach'!C13</f>
        <v>0</v>
      </c>
      <c r="U13" s="27">
        <f>'Pasco-Hernando'!C13</f>
        <v>0</v>
      </c>
      <c r="V13" s="27">
        <f>Pensacola!C13</f>
        <v>0</v>
      </c>
      <c r="W13" s="27">
        <f>Polk!C13</f>
        <v>0</v>
      </c>
      <c r="X13" s="168">
        <f>'Saint Johns'!C13</f>
        <v>0</v>
      </c>
      <c r="Y13" s="27">
        <f>'Saint Pete'!C13</f>
        <v>0</v>
      </c>
      <c r="Z13" s="27">
        <f>'Santa Fe'!C13</f>
        <v>7058</v>
      </c>
      <c r="AA13" s="27">
        <f>Seminole!C13</f>
        <v>0</v>
      </c>
      <c r="AB13" s="27">
        <f>'South Florida'!C13</f>
        <v>99.5</v>
      </c>
      <c r="AC13" s="27">
        <f>Tallahassee!C13</f>
        <v>0</v>
      </c>
      <c r="AD13" s="27">
        <f>Valencia!C13</f>
        <v>5290.45</v>
      </c>
      <c r="AE13" s="1144">
        <f>SUM(C13:AD13)</f>
        <v>82711.12999999999</v>
      </c>
      <c r="AF13" s="21"/>
      <c r="AH13" s="23"/>
    </row>
    <row r="14" spans="1:35" s="166" customFormat="1" ht="24.95" customHeight="1">
      <c r="A14" s="195"/>
      <c r="B14" s="24" t="s">
        <v>13</v>
      </c>
      <c r="C14" s="76">
        <f>SUM(C10:C13)</f>
        <v>244446.88</v>
      </c>
      <c r="D14" s="76">
        <f t="shared" ref="D14:AD14" si="0">SUM(D10:D13)</f>
        <v>402604.49</v>
      </c>
      <c r="E14" s="76">
        <f t="shared" ref="E14" si="1">SUM(E10:E13)</f>
        <v>72438</v>
      </c>
      <c r="F14" s="76">
        <f t="shared" si="0"/>
        <v>50301</v>
      </c>
      <c r="G14" s="76">
        <f t="shared" si="0"/>
        <v>472079.37000000005</v>
      </c>
      <c r="H14" s="76">
        <f t="shared" si="0"/>
        <v>238966</v>
      </c>
      <c r="I14" s="76">
        <f t="shared" si="0"/>
        <v>325478.38</v>
      </c>
      <c r="J14" s="76">
        <f>SUM(J10:J13)</f>
        <v>40000.97</v>
      </c>
      <c r="K14" s="76">
        <f t="shared" si="0"/>
        <v>259811</v>
      </c>
      <c r="L14" s="76">
        <f t="shared" si="0"/>
        <v>489210</v>
      </c>
      <c r="M14" s="76">
        <f t="shared" si="0"/>
        <v>176264.86</v>
      </c>
      <c r="N14" s="76">
        <f>SUM(N10:N13)</f>
        <v>112892.74</v>
      </c>
      <c r="O14" s="76">
        <f t="shared" si="0"/>
        <v>95333.27</v>
      </c>
      <c r="P14" s="76">
        <f>SUM(P10:P13)</f>
        <v>173681.70999999996</v>
      </c>
      <c r="Q14" s="76">
        <f t="shared" si="0"/>
        <v>900336</v>
      </c>
      <c r="R14" s="76">
        <f t="shared" si="0"/>
        <v>46184</v>
      </c>
      <c r="S14" s="76">
        <f t="shared" si="0"/>
        <v>32494.94</v>
      </c>
      <c r="T14" s="76">
        <f t="shared" si="0"/>
        <v>325907</v>
      </c>
      <c r="U14" s="76">
        <f t="shared" si="0"/>
        <v>304521.24</v>
      </c>
      <c r="V14" s="76">
        <f t="shared" si="0"/>
        <v>124141</v>
      </c>
      <c r="W14" s="76">
        <f t="shared" si="0"/>
        <v>118416.13</v>
      </c>
      <c r="X14" s="76">
        <f t="shared" si="0"/>
        <v>124489.60000000001</v>
      </c>
      <c r="Y14" s="76">
        <f t="shared" si="0"/>
        <v>845340.41999999993</v>
      </c>
      <c r="Z14" s="76">
        <f t="shared" si="0"/>
        <v>374539.26</v>
      </c>
      <c r="AA14" s="76">
        <f t="shared" si="0"/>
        <v>148452</v>
      </c>
      <c r="AB14" s="76">
        <f t="shared" si="0"/>
        <v>91991.96</v>
      </c>
      <c r="AC14" s="76">
        <f t="shared" si="0"/>
        <v>184048.49</v>
      </c>
      <c r="AD14" s="76">
        <f t="shared" si="0"/>
        <v>675915.87999999872</v>
      </c>
      <c r="AE14" s="1145">
        <f>SUM(AE10:AE13)</f>
        <v>7450286.5899999989</v>
      </c>
      <c r="AG14" s="25">
        <f>AE14/$AE$40</f>
        <v>0.57321157852173088</v>
      </c>
      <c r="AH14" s="23">
        <f>SUM(C14:AD14)</f>
        <v>7450286.589999998</v>
      </c>
      <c r="AI14" s="23">
        <f>AE14-AH14</f>
        <v>0</v>
      </c>
    </row>
    <row r="15" spans="1:35" s="166" customFormat="1" ht="39.950000000000003" customHeight="1">
      <c r="A15" s="196" t="s">
        <v>2</v>
      </c>
      <c r="B15" s="26" t="s">
        <v>14</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1146"/>
      <c r="AG15" s="28"/>
    </row>
    <row r="16" spans="1:35" s="166" customFormat="1" ht="24.95" customHeight="1">
      <c r="A16" s="197">
        <v>1</v>
      </c>
      <c r="B16" s="29" t="s">
        <v>15</v>
      </c>
      <c r="C16" s="27">
        <f>'Eastern Florida '!C16</f>
        <v>94442.240000000005</v>
      </c>
      <c r="D16" s="27">
        <f>Broward!C16</f>
        <v>0</v>
      </c>
      <c r="E16" s="27">
        <f>'Central Florida '!C16</f>
        <v>0</v>
      </c>
      <c r="F16" s="27">
        <f>Chipola!C16</f>
        <v>0</v>
      </c>
      <c r="G16" s="27">
        <f>Daytona!C16</f>
        <v>0</v>
      </c>
      <c r="H16" s="27">
        <f>'FL SouthWestern'!C16</f>
        <v>0</v>
      </c>
      <c r="I16" s="27">
        <f>FSCJ!C16</f>
        <v>0</v>
      </c>
      <c r="J16" s="27">
        <f>'Florida Keys'!C16</f>
        <v>0</v>
      </c>
      <c r="K16" s="27">
        <f>'Gulf Coast'!C16</f>
        <v>2928</v>
      </c>
      <c r="L16" s="27">
        <f>Hillsborough!C16</f>
        <v>0</v>
      </c>
      <c r="M16" s="27">
        <f>'Indian River'!C16</f>
        <v>0</v>
      </c>
      <c r="N16" s="27">
        <f>'Florida Gateway'!C16</f>
        <v>0</v>
      </c>
      <c r="O16" s="27">
        <f>'Lake-Sumter'!C16</f>
        <v>0</v>
      </c>
      <c r="P16" s="27">
        <f>'SCF, Manatee'!C16</f>
        <v>2187.5</v>
      </c>
      <c r="Q16" s="27">
        <f>'Miami Dade'!C16</f>
        <v>268239</v>
      </c>
      <c r="R16" s="27">
        <f>'North Florida'!C16</f>
        <v>0</v>
      </c>
      <c r="S16" s="27">
        <f>'Northwest Florida '!C16</f>
        <v>0</v>
      </c>
      <c r="T16" s="27">
        <f>'Palm Beach'!C16</f>
        <v>0</v>
      </c>
      <c r="U16" s="27">
        <f>'Pasco-Hernando'!C16</f>
        <v>11752.46</v>
      </c>
      <c r="V16" s="27">
        <f>Pensacola!C16</f>
        <v>0</v>
      </c>
      <c r="W16" s="27">
        <f>Polk!C16</f>
        <v>0</v>
      </c>
      <c r="X16" s="168">
        <f>'Saint Johns'!C16</f>
        <v>0</v>
      </c>
      <c r="Y16" s="27">
        <f>'Saint Pete'!C16</f>
        <v>0</v>
      </c>
      <c r="Z16" s="27">
        <f>'Santa Fe'!C16</f>
        <v>0</v>
      </c>
      <c r="AA16" s="27">
        <f>Seminole!C16</f>
        <v>0</v>
      </c>
      <c r="AB16" s="27">
        <f>'South Florida'!C16</f>
        <v>0</v>
      </c>
      <c r="AC16" s="27">
        <f>Tallahassee!C16</f>
        <v>0</v>
      </c>
      <c r="AD16" s="27">
        <f>Valencia!C16</f>
        <v>0</v>
      </c>
      <c r="AE16" s="1144">
        <f>SUM(C16:AD16)</f>
        <v>379549.2</v>
      </c>
      <c r="AG16" s="28"/>
      <c r="AH16" s="30"/>
    </row>
    <row r="17" spans="1:37" s="166" customFormat="1" ht="39.950000000000003" customHeight="1">
      <c r="A17" s="198"/>
      <c r="B17" s="31" t="s">
        <v>16</v>
      </c>
      <c r="C17" s="76">
        <f>C16</f>
        <v>94442.240000000005</v>
      </c>
      <c r="D17" s="76">
        <f t="shared" ref="D17:AD17" si="2">D16</f>
        <v>0</v>
      </c>
      <c r="E17" s="76">
        <f t="shared" ref="E17" si="3">E16</f>
        <v>0</v>
      </c>
      <c r="F17" s="76">
        <f t="shared" si="2"/>
        <v>0</v>
      </c>
      <c r="G17" s="76">
        <f t="shared" si="2"/>
        <v>0</v>
      </c>
      <c r="H17" s="76">
        <f t="shared" si="2"/>
        <v>0</v>
      </c>
      <c r="I17" s="76">
        <f t="shared" si="2"/>
        <v>0</v>
      </c>
      <c r="J17" s="76">
        <f>J16</f>
        <v>0</v>
      </c>
      <c r="K17" s="76">
        <f t="shared" si="2"/>
        <v>2928</v>
      </c>
      <c r="L17" s="76">
        <f t="shared" si="2"/>
        <v>0</v>
      </c>
      <c r="M17" s="76">
        <f t="shared" si="2"/>
        <v>0</v>
      </c>
      <c r="N17" s="76">
        <f>N16</f>
        <v>0</v>
      </c>
      <c r="O17" s="76">
        <f t="shared" si="2"/>
        <v>0</v>
      </c>
      <c r="P17" s="76">
        <f>P16</f>
        <v>2187.5</v>
      </c>
      <c r="Q17" s="76">
        <f t="shared" si="2"/>
        <v>268239</v>
      </c>
      <c r="R17" s="76">
        <f t="shared" si="2"/>
        <v>0</v>
      </c>
      <c r="S17" s="76">
        <f t="shared" si="2"/>
        <v>0</v>
      </c>
      <c r="T17" s="76">
        <f t="shared" si="2"/>
        <v>0</v>
      </c>
      <c r="U17" s="76">
        <f t="shared" si="2"/>
        <v>11752.46</v>
      </c>
      <c r="V17" s="76">
        <f t="shared" si="2"/>
        <v>0</v>
      </c>
      <c r="W17" s="76">
        <f t="shared" si="2"/>
        <v>0</v>
      </c>
      <c r="X17" s="76">
        <f t="shared" si="2"/>
        <v>0</v>
      </c>
      <c r="Y17" s="76">
        <f t="shared" si="2"/>
        <v>0</v>
      </c>
      <c r="Z17" s="76">
        <f t="shared" si="2"/>
        <v>0</v>
      </c>
      <c r="AA17" s="76">
        <f t="shared" si="2"/>
        <v>0</v>
      </c>
      <c r="AB17" s="76">
        <f t="shared" si="2"/>
        <v>0</v>
      </c>
      <c r="AC17" s="76">
        <f t="shared" si="2"/>
        <v>0</v>
      </c>
      <c r="AD17" s="76">
        <f t="shared" si="2"/>
        <v>0</v>
      </c>
      <c r="AE17" s="1145">
        <f>SUM(AE16)</f>
        <v>379549.2</v>
      </c>
      <c r="AG17" s="25">
        <f>AE17/$AE$40</f>
        <v>2.9201829141804889E-2</v>
      </c>
      <c r="AH17" s="23">
        <f>SUM(C17:AD17)</f>
        <v>379549.2</v>
      </c>
      <c r="AI17" s="23">
        <f>AE17-AH17</f>
        <v>0</v>
      </c>
    </row>
    <row r="18" spans="1:37" s="166" customFormat="1" ht="39.950000000000003" customHeight="1">
      <c r="A18" s="196" t="s">
        <v>3</v>
      </c>
      <c r="B18" s="26" t="s">
        <v>38</v>
      </c>
      <c r="C18" s="27">
        <f>'Eastern Florida '!C18</f>
        <v>143140.76999999999</v>
      </c>
      <c r="D18" s="27">
        <f>Broward!C18</f>
        <v>195189.02</v>
      </c>
      <c r="E18" s="27">
        <f>'Central Florida '!C18</f>
        <v>23147</v>
      </c>
      <c r="F18" s="27">
        <f>Chipola!C18</f>
        <v>1242</v>
      </c>
      <c r="G18" s="27">
        <f>Daytona!C18</f>
        <v>198594.81</v>
      </c>
      <c r="H18" s="27">
        <f>'FL SouthWestern'!C18</f>
        <v>159958</v>
      </c>
      <c r="I18" s="27">
        <f>FSCJ!C18</f>
        <v>714772.85</v>
      </c>
      <c r="J18" s="27">
        <f>'Florida Keys'!C18</f>
        <v>0</v>
      </c>
      <c r="K18" s="27">
        <f>'Gulf Coast'!C18</f>
        <v>145479</v>
      </c>
      <c r="L18" s="27">
        <f>Hillsborough!C18</f>
        <v>315300</v>
      </c>
      <c r="M18" s="27">
        <f>'Indian River'!C18</f>
        <v>290860.69</v>
      </c>
      <c r="N18" s="27">
        <f>'Florida Gateway'!C18</f>
        <v>29693.1</v>
      </c>
      <c r="O18" s="27">
        <f>'Lake-Sumter'!C18</f>
        <v>28608.560000000001</v>
      </c>
      <c r="P18" s="27">
        <f>'SCF, Manatee'!C18</f>
        <v>55095</v>
      </c>
      <c r="Q18" s="27">
        <f>'Miami Dade'!C18</f>
        <v>1237295</v>
      </c>
      <c r="R18" s="27">
        <f>'North Florida'!C18</f>
        <v>40117</v>
      </c>
      <c r="S18" s="27">
        <f>'Northwest Florida '!C18</f>
        <v>21434.720000000001</v>
      </c>
      <c r="T18" s="27">
        <f>'Palm Beach'!C18</f>
        <v>164346</v>
      </c>
      <c r="U18" s="27">
        <f>'Pasco-Hernando'!C18</f>
        <v>151543.54999999999</v>
      </c>
      <c r="V18" s="27">
        <f>Pensacola!C18</f>
        <v>76288</v>
      </c>
      <c r="W18" s="27">
        <f>Polk!C18</f>
        <v>42918.93</v>
      </c>
      <c r="X18" s="168">
        <f>'Saint Johns'!C18</f>
        <v>26579.95</v>
      </c>
      <c r="Y18" s="27">
        <f>'Saint Pete'!C18</f>
        <v>225042</v>
      </c>
      <c r="Z18" s="27">
        <f>'Santa Fe'!C18</f>
        <v>93068.4</v>
      </c>
      <c r="AA18" s="27">
        <f>Seminole!C18</f>
        <v>84621</v>
      </c>
      <c r="AB18" s="27">
        <f>'South Florida'!C18</f>
        <v>4185.1799999999994</v>
      </c>
      <c r="AC18" s="27">
        <f>Tallahassee!C18</f>
        <v>184854.49</v>
      </c>
      <c r="AD18" s="27">
        <f>Valencia!C18</f>
        <v>189942.14000000007</v>
      </c>
      <c r="AE18" s="1144">
        <f>SUM(C18:AD18)</f>
        <v>4843317.1600000011</v>
      </c>
      <c r="AG18" s="28"/>
      <c r="AH18" s="30"/>
    </row>
    <row r="19" spans="1:37" s="166" customFormat="1" ht="24.95" customHeight="1">
      <c r="A19" s="198"/>
      <c r="B19" s="31" t="s">
        <v>17</v>
      </c>
      <c r="C19" s="76">
        <f>C18</f>
        <v>143140.76999999999</v>
      </c>
      <c r="D19" s="76">
        <f t="shared" ref="D19:AD19" si="4">D18</f>
        <v>195189.02</v>
      </c>
      <c r="E19" s="76">
        <f t="shared" ref="E19" si="5">E18</f>
        <v>23147</v>
      </c>
      <c r="F19" s="76">
        <f t="shared" si="4"/>
        <v>1242</v>
      </c>
      <c r="G19" s="76">
        <f t="shared" si="4"/>
        <v>198594.81</v>
      </c>
      <c r="H19" s="76">
        <f t="shared" si="4"/>
        <v>159958</v>
      </c>
      <c r="I19" s="76">
        <f t="shared" si="4"/>
        <v>714772.85</v>
      </c>
      <c r="J19" s="76">
        <f>J18</f>
        <v>0</v>
      </c>
      <c r="K19" s="76">
        <f t="shared" si="4"/>
        <v>145479</v>
      </c>
      <c r="L19" s="76">
        <f t="shared" si="4"/>
        <v>315300</v>
      </c>
      <c r="M19" s="76">
        <f t="shared" si="4"/>
        <v>290860.69</v>
      </c>
      <c r="N19" s="76">
        <f>N18</f>
        <v>29693.1</v>
      </c>
      <c r="O19" s="76">
        <f t="shared" si="4"/>
        <v>28608.560000000001</v>
      </c>
      <c r="P19" s="76">
        <f>P18</f>
        <v>55095</v>
      </c>
      <c r="Q19" s="76">
        <f t="shared" si="4"/>
        <v>1237295</v>
      </c>
      <c r="R19" s="76">
        <f t="shared" si="4"/>
        <v>40117</v>
      </c>
      <c r="S19" s="76">
        <f t="shared" si="4"/>
        <v>21434.720000000001</v>
      </c>
      <c r="T19" s="76">
        <f t="shared" si="4"/>
        <v>164346</v>
      </c>
      <c r="U19" s="76">
        <f t="shared" si="4"/>
        <v>151543.54999999999</v>
      </c>
      <c r="V19" s="76">
        <f t="shared" si="4"/>
        <v>76288</v>
      </c>
      <c r="W19" s="76">
        <f t="shared" si="4"/>
        <v>42918.93</v>
      </c>
      <c r="X19" s="76">
        <f t="shared" si="4"/>
        <v>26579.95</v>
      </c>
      <c r="Y19" s="76">
        <f t="shared" si="4"/>
        <v>225042</v>
      </c>
      <c r="Z19" s="76">
        <f t="shared" si="4"/>
        <v>93068.4</v>
      </c>
      <c r="AA19" s="76">
        <f t="shared" si="4"/>
        <v>84621</v>
      </c>
      <c r="AB19" s="76">
        <f t="shared" si="4"/>
        <v>4185.1799999999994</v>
      </c>
      <c r="AC19" s="76">
        <f t="shared" si="4"/>
        <v>184854.49</v>
      </c>
      <c r="AD19" s="76">
        <f t="shared" si="4"/>
        <v>189942.14000000007</v>
      </c>
      <c r="AE19" s="1145">
        <f>SUM(AE18)</f>
        <v>4843317.1600000011</v>
      </c>
      <c r="AG19" s="25">
        <f>AE19/$AE$40</f>
        <v>0.37263606453627546</v>
      </c>
      <c r="AH19" s="23">
        <f>SUM(C19:AD19)</f>
        <v>4843317.1600000011</v>
      </c>
      <c r="AI19" s="23">
        <f>AE19-AH19</f>
        <v>0</v>
      </c>
    </row>
    <row r="20" spans="1:37" s="166" customFormat="1" ht="24.95" customHeight="1">
      <c r="A20" s="196" t="s">
        <v>4</v>
      </c>
      <c r="B20" s="26" t="s">
        <v>18</v>
      </c>
      <c r="C20" s="27"/>
      <c r="D20" s="27"/>
      <c r="E20" s="77"/>
      <c r="F20" s="78"/>
      <c r="G20" s="79"/>
      <c r="H20" s="27"/>
      <c r="I20" s="80"/>
      <c r="J20" s="81"/>
      <c r="K20" s="82"/>
      <c r="L20" s="83"/>
      <c r="M20" s="27"/>
      <c r="N20" s="27"/>
      <c r="O20" s="27"/>
      <c r="P20" s="27"/>
      <c r="Q20" s="84"/>
      <c r="R20" s="27"/>
      <c r="S20" s="27"/>
      <c r="T20" s="27"/>
      <c r="U20" s="27"/>
      <c r="V20" s="27"/>
      <c r="W20" s="85"/>
      <c r="X20" s="86"/>
      <c r="Y20" s="87"/>
      <c r="Z20" s="27"/>
      <c r="AA20" s="27"/>
      <c r="AB20" s="27"/>
      <c r="AC20" s="27"/>
      <c r="AD20" s="88"/>
      <c r="AE20" s="1146"/>
      <c r="AG20" s="28"/>
    </row>
    <row r="21" spans="1:37" s="166" customFormat="1" ht="24.95" customHeight="1">
      <c r="A21" s="199">
        <v>1</v>
      </c>
      <c r="B21" s="32" t="s">
        <v>19</v>
      </c>
      <c r="C21" s="27">
        <f>'Eastern Florida '!C21</f>
        <v>1008.49</v>
      </c>
      <c r="D21" s="27">
        <f>Broward!C21</f>
        <v>0</v>
      </c>
      <c r="E21" s="27">
        <f>'Central Florida '!C21</f>
        <v>882</v>
      </c>
      <c r="F21" s="27">
        <f>Chipola!C21</f>
        <v>0</v>
      </c>
      <c r="G21" s="27">
        <f>Daytona!C21</f>
        <v>9196.0499999999993</v>
      </c>
      <c r="H21" s="27">
        <f>'FL SouthWestern'!C21</f>
        <v>0</v>
      </c>
      <c r="I21" s="27">
        <f>FSCJ!C21</f>
        <v>5346.3</v>
      </c>
      <c r="J21" s="27">
        <f>'Florida Keys'!C21</f>
        <v>0</v>
      </c>
      <c r="K21" s="27">
        <f>'Gulf Coast'!C21</f>
        <v>0</v>
      </c>
      <c r="L21" s="27">
        <f>Hillsborough!C21</f>
        <v>0</v>
      </c>
      <c r="M21" s="27">
        <f>'Indian River'!C21</f>
        <v>38.56</v>
      </c>
      <c r="N21" s="27">
        <f>'Florida Gateway'!C21</f>
        <v>545.25</v>
      </c>
      <c r="O21" s="27">
        <f>'Lake-Sumter'!C21</f>
        <v>0</v>
      </c>
      <c r="P21" s="27">
        <f>'SCF, Manatee'!C21</f>
        <v>6372.3200000000006</v>
      </c>
      <c r="Q21" s="27">
        <f>'Miami Dade'!C21</f>
        <v>9888</v>
      </c>
      <c r="R21" s="27">
        <f>'North Florida'!C21</f>
        <v>1365</v>
      </c>
      <c r="S21" s="27">
        <f>'Northwest Florida '!C21</f>
        <v>0</v>
      </c>
      <c r="T21" s="27">
        <f>'Palm Beach'!C21</f>
        <v>0</v>
      </c>
      <c r="U21" s="27">
        <f>'Pasco-Hernando'!C21</f>
        <v>0</v>
      </c>
      <c r="V21" s="27">
        <f>Pensacola!C21</f>
        <v>605</v>
      </c>
      <c r="W21" s="27">
        <f>Polk!C21</f>
        <v>0</v>
      </c>
      <c r="X21" s="168">
        <f>'Saint Johns'!C21</f>
        <v>0</v>
      </c>
      <c r="Y21" s="27">
        <f>'Saint Pete'!C21</f>
        <v>0</v>
      </c>
      <c r="Z21" s="27">
        <f>'Santa Fe'!C21</f>
        <v>-210</v>
      </c>
      <c r="AA21" s="27">
        <f>Seminole!C21</f>
        <v>0</v>
      </c>
      <c r="AB21" s="27">
        <f>'South Florida'!C21</f>
        <v>88.13</v>
      </c>
      <c r="AC21" s="27">
        <f>Tallahassee!C21</f>
        <v>0</v>
      </c>
      <c r="AD21" s="27">
        <f>Valencia!C21</f>
        <v>1102.95</v>
      </c>
      <c r="AE21" s="1144">
        <f t="shared" ref="AE21:AE27" si="6">SUM(C21:AD21)</f>
        <v>36228.049999999996</v>
      </c>
      <c r="AG21" s="28"/>
    </row>
    <row r="22" spans="1:37" s="166" customFormat="1" ht="24.95" customHeight="1">
      <c r="A22" s="199">
        <v>2</v>
      </c>
      <c r="B22" s="33" t="s">
        <v>40</v>
      </c>
      <c r="C22" s="27">
        <f>'Eastern Florida '!C22</f>
        <v>1334.07</v>
      </c>
      <c r="D22" s="27">
        <f>Broward!C22</f>
        <v>0</v>
      </c>
      <c r="E22" s="27">
        <f>'Central Florida '!C22</f>
        <v>0</v>
      </c>
      <c r="F22" s="27">
        <f>Chipola!C22</f>
        <v>0</v>
      </c>
      <c r="G22" s="27">
        <f>Daytona!C22</f>
        <v>0</v>
      </c>
      <c r="H22" s="27">
        <f>'FL SouthWestern'!C22</f>
        <v>0</v>
      </c>
      <c r="I22" s="27">
        <f>FSCJ!C22</f>
        <v>0</v>
      </c>
      <c r="J22" s="27">
        <f>'Florida Keys'!C22</f>
        <v>0</v>
      </c>
      <c r="K22" s="27">
        <f>'Gulf Coast'!C22</f>
        <v>0</v>
      </c>
      <c r="L22" s="27">
        <f>Hillsborough!C22</f>
        <v>0</v>
      </c>
      <c r="M22" s="27">
        <f>'Indian River'!C22</f>
        <v>0</v>
      </c>
      <c r="N22" s="27">
        <f>'Florida Gateway'!C22</f>
        <v>0</v>
      </c>
      <c r="O22" s="27">
        <f>'Lake-Sumter'!C22</f>
        <v>0</v>
      </c>
      <c r="P22" s="27">
        <f>'SCF, Manatee'!C22</f>
        <v>0</v>
      </c>
      <c r="Q22" s="27">
        <f>'Miami Dade'!C22</f>
        <v>0</v>
      </c>
      <c r="R22" s="27">
        <f>'North Florida'!C22</f>
        <v>0</v>
      </c>
      <c r="S22" s="27">
        <f>'Northwest Florida '!C22</f>
        <v>0</v>
      </c>
      <c r="T22" s="27">
        <f>'Palm Beach'!C22</f>
        <v>14019</v>
      </c>
      <c r="U22" s="27">
        <f>'Pasco-Hernando'!C22</f>
        <v>0</v>
      </c>
      <c r="V22" s="27">
        <f>Pensacola!C22</f>
        <v>0</v>
      </c>
      <c r="W22" s="27">
        <f>Polk!C22</f>
        <v>0</v>
      </c>
      <c r="X22" s="168">
        <f>'Saint Johns'!C22</f>
        <v>0</v>
      </c>
      <c r="Y22" s="27">
        <f>'Saint Pete'!C22</f>
        <v>0</v>
      </c>
      <c r="Z22" s="27">
        <f>'Santa Fe'!C22</f>
        <v>590</v>
      </c>
      <c r="AA22" s="27">
        <f>Seminole!C22</f>
        <v>0</v>
      </c>
      <c r="AB22" s="27">
        <f>'South Florida'!C22</f>
        <v>0</v>
      </c>
      <c r="AC22" s="27">
        <f>Tallahassee!C22</f>
        <v>0</v>
      </c>
      <c r="AD22" s="27">
        <f>Valencia!C22</f>
        <v>0</v>
      </c>
      <c r="AE22" s="1144">
        <f t="shared" si="6"/>
        <v>15943.07</v>
      </c>
      <c r="AG22" s="28"/>
    </row>
    <row r="23" spans="1:37" s="166" customFormat="1" ht="24.95" customHeight="1">
      <c r="A23" s="199">
        <v>3</v>
      </c>
      <c r="B23" s="32" t="s">
        <v>20</v>
      </c>
      <c r="C23" s="27">
        <f>'Eastern Florida '!C23</f>
        <v>622.97</v>
      </c>
      <c r="D23" s="27">
        <f>Broward!C23</f>
        <v>0</v>
      </c>
      <c r="E23" s="27">
        <f>'Central Florida '!C23</f>
        <v>0</v>
      </c>
      <c r="F23" s="27">
        <f>Chipola!C23</f>
        <v>0</v>
      </c>
      <c r="G23" s="27">
        <f>Daytona!C23</f>
        <v>0</v>
      </c>
      <c r="H23" s="27">
        <f>'FL SouthWestern'!C23</f>
        <v>0</v>
      </c>
      <c r="I23" s="27">
        <f>FSCJ!C23</f>
        <v>0</v>
      </c>
      <c r="J23" s="27">
        <f>'Florida Keys'!C23</f>
        <v>0</v>
      </c>
      <c r="K23" s="27">
        <f>'Gulf Coast'!C23</f>
        <v>0</v>
      </c>
      <c r="L23" s="27">
        <f>Hillsborough!C23</f>
        <v>0</v>
      </c>
      <c r="M23" s="27">
        <f>'Indian River'!C23</f>
        <v>0</v>
      </c>
      <c r="N23" s="27">
        <f>'Florida Gateway'!C23</f>
        <v>0</v>
      </c>
      <c r="O23" s="27">
        <f>'Lake-Sumter'!C23</f>
        <v>0</v>
      </c>
      <c r="P23" s="27">
        <f>'SCF, Manatee'!C23</f>
        <v>0</v>
      </c>
      <c r="Q23" s="27">
        <f>'Miami Dade'!C23</f>
        <v>383</v>
      </c>
      <c r="R23" s="27">
        <f>'North Florida'!C23</f>
        <v>0</v>
      </c>
      <c r="S23" s="27">
        <f>'Northwest Florida '!C23</f>
        <v>0</v>
      </c>
      <c r="T23" s="27">
        <f>'Palm Beach'!C23</f>
        <v>0</v>
      </c>
      <c r="U23" s="27">
        <f>'Pasco-Hernando'!C23</f>
        <v>0</v>
      </c>
      <c r="V23" s="27">
        <f>Pensacola!C23</f>
        <v>289</v>
      </c>
      <c r="W23" s="27">
        <f>Polk!C23</f>
        <v>0</v>
      </c>
      <c r="X23" s="168">
        <f>'Saint Johns'!C23</f>
        <v>0</v>
      </c>
      <c r="Y23" s="27">
        <f>'Saint Pete'!C23</f>
        <v>0</v>
      </c>
      <c r="Z23" s="27">
        <f>'Santa Fe'!C23</f>
        <v>0</v>
      </c>
      <c r="AA23" s="27">
        <f>Seminole!C23</f>
        <v>0</v>
      </c>
      <c r="AB23" s="27">
        <f>'South Florida'!C23</f>
        <v>0</v>
      </c>
      <c r="AC23" s="27">
        <f>Tallahassee!C23</f>
        <v>0</v>
      </c>
      <c r="AD23" s="27">
        <f>Valencia!C23</f>
        <v>9777.7900000000009</v>
      </c>
      <c r="AE23" s="1144">
        <f t="shared" si="6"/>
        <v>11072.76</v>
      </c>
      <c r="AG23" s="28"/>
    </row>
    <row r="24" spans="1:37" s="166" customFormat="1" ht="24.95" customHeight="1">
      <c r="A24" s="199">
        <v>4</v>
      </c>
      <c r="B24" s="32" t="s">
        <v>21</v>
      </c>
      <c r="C24" s="27">
        <f>'Eastern Florida '!C24</f>
        <v>681.2</v>
      </c>
      <c r="D24" s="27">
        <f>Broward!C24</f>
        <v>0</v>
      </c>
      <c r="E24" s="27">
        <f>'Central Florida '!C24</f>
        <v>0</v>
      </c>
      <c r="F24" s="27">
        <f>Chipola!C24</f>
        <v>0</v>
      </c>
      <c r="G24" s="27">
        <f>Daytona!C24</f>
        <v>0</v>
      </c>
      <c r="H24" s="27">
        <f>'FL SouthWestern'!C24</f>
        <v>0</v>
      </c>
      <c r="I24" s="27">
        <f>FSCJ!C24</f>
        <v>0</v>
      </c>
      <c r="J24" s="27">
        <f>'Florida Keys'!C24</f>
        <v>0</v>
      </c>
      <c r="K24" s="27">
        <f>'Gulf Coast'!C24</f>
        <v>0</v>
      </c>
      <c r="L24" s="27">
        <f>Hillsborough!C24</f>
        <v>0</v>
      </c>
      <c r="M24" s="27">
        <f>'Indian River'!C24</f>
        <v>0</v>
      </c>
      <c r="N24" s="27">
        <f>'Florida Gateway'!C24</f>
        <v>0</v>
      </c>
      <c r="O24" s="27">
        <f>'Lake-Sumter'!C24</f>
        <v>0</v>
      </c>
      <c r="P24" s="27">
        <f>'SCF, Manatee'!C24</f>
        <v>0</v>
      </c>
      <c r="Q24" s="27">
        <f>'Miami Dade'!C24</f>
        <v>8911</v>
      </c>
      <c r="R24" s="27">
        <f>'North Florida'!C24</f>
        <v>0</v>
      </c>
      <c r="S24" s="27">
        <f>'Northwest Florida '!C24</f>
        <v>0</v>
      </c>
      <c r="T24" s="27">
        <f>'Palm Beach'!C24</f>
        <v>0</v>
      </c>
      <c r="U24" s="27">
        <f>'Pasco-Hernando'!C24</f>
        <v>0</v>
      </c>
      <c r="V24" s="27">
        <f>Pensacola!C24</f>
        <v>4452</v>
      </c>
      <c r="W24" s="27">
        <f>Polk!C24</f>
        <v>0</v>
      </c>
      <c r="X24" s="168">
        <f>'Saint Johns'!C24</f>
        <v>0</v>
      </c>
      <c r="Y24" s="27">
        <f>'Saint Pete'!C24</f>
        <v>0</v>
      </c>
      <c r="Z24" s="27">
        <f>'Santa Fe'!C24</f>
        <v>0</v>
      </c>
      <c r="AA24" s="27">
        <f>Seminole!C24</f>
        <v>0</v>
      </c>
      <c r="AB24" s="27">
        <f>'South Florida'!C24</f>
        <v>0</v>
      </c>
      <c r="AC24" s="27">
        <f>Tallahassee!C24</f>
        <v>0</v>
      </c>
      <c r="AD24" s="27">
        <f>Valencia!C24</f>
        <v>0</v>
      </c>
      <c r="AE24" s="1144">
        <f t="shared" si="6"/>
        <v>14044.2</v>
      </c>
      <c r="AG24" s="28"/>
    </row>
    <row r="25" spans="1:37" s="166" customFormat="1" ht="24.95" customHeight="1">
      <c r="A25" s="199">
        <v>5</v>
      </c>
      <c r="B25" s="32" t="s">
        <v>22</v>
      </c>
      <c r="C25" s="27">
        <f>'Eastern Florida '!C25</f>
        <v>610.37</v>
      </c>
      <c r="D25" s="27">
        <f>Broward!C25</f>
        <v>0</v>
      </c>
      <c r="E25" s="27">
        <f>'Central Florida '!C25</f>
        <v>0</v>
      </c>
      <c r="F25" s="27">
        <f>Chipola!C25</f>
        <v>0</v>
      </c>
      <c r="G25" s="27">
        <f>Daytona!C25</f>
        <v>0</v>
      </c>
      <c r="H25" s="27">
        <f>'FL SouthWestern'!C25</f>
        <v>0</v>
      </c>
      <c r="I25" s="27">
        <f>FSCJ!C25</f>
        <v>203.7</v>
      </c>
      <c r="J25" s="27">
        <f>'Florida Keys'!C25</f>
        <v>0</v>
      </c>
      <c r="K25" s="27">
        <f>'Gulf Coast'!C25</f>
        <v>0</v>
      </c>
      <c r="L25" s="27">
        <f>Hillsborough!C25</f>
        <v>0</v>
      </c>
      <c r="M25" s="27">
        <f>'Indian River'!C25</f>
        <v>0</v>
      </c>
      <c r="N25" s="27">
        <f>'Florida Gateway'!C25</f>
        <v>0</v>
      </c>
      <c r="O25" s="27">
        <f>'Lake-Sumter'!C25</f>
        <v>0</v>
      </c>
      <c r="P25" s="27">
        <f>'SCF, Manatee'!C25</f>
        <v>5913.22</v>
      </c>
      <c r="Q25" s="27">
        <f>'Miami Dade'!C25</f>
        <v>2177</v>
      </c>
      <c r="R25" s="27">
        <f>'North Florida'!C25</f>
        <v>0</v>
      </c>
      <c r="S25" s="27">
        <f>'Northwest Florida '!C25</f>
        <v>0</v>
      </c>
      <c r="T25" s="27">
        <f>'Palm Beach'!C25</f>
        <v>0</v>
      </c>
      <c r="U25" s="27">
        <f>'Pasco-Hernando'!C25</f>
        <v>0</v>
      </c>
      <c r="V25" s="27">
        <f>Pensacola!C25</f>
        <v>0</v>
      </c>
      <c r="W25" s="27">
        <f>Polk!C25</f>
        <v>0</v>
      </c>
      <c r="X25" s="168">
        <f>'Saint Johns'!C25</f>
        <v>0</v>
      </c>
      <c r="Y25" s="27">
        <f>'Saint Pete'!C25</f>
        <v>0</v>
      </c>
      <c r="Z25" s="27">
        <f>'Santa Fe'!C25</f>
        <v>0</v>
      </c>
      <c r="AA25" s="27">
        <f>Seminole!C25</f>
        <v>0</v>
      </c>
      <c r="AB25" s="27">
        <f>'South Florida'!C25</f>
        <v>0</v>
      </c>
      <c r="AC25" s="27">
        <f>Tallahassee!C25</f>
        <v>0</v>
      </c>
      <c r="AD25" s="27">
        <f>Valencia!C25</f>
        <v>0</v>
      </c>
      <c r="AE25" s="1144">
        <f t="shared" si="6"/>
        <v>8904.2900000000009</v>
      </c>
      <c r="AG25" s="28"/>
    </row>
    <row r="26" spans="1:37" s="166" customFormat="1" ht="24.95" customHeight="1">
      <c r="A26" s="199">
        <v>6</v>
      </c>
      <c r="B26" s="32" t="s">
        <v>23</v>
      </c>
      <c r="C26" s="27">
        <f>'Eastern Florida '!C26</f>
        <v>1200</v>
      </c>
      <c r="D26" s="27">
        <f>Broward!C26</f>
        <v>0</v>
      </c>
      <c r="E26" s="27">
        <f>'Central Florida '!C26</f>
        <v>2800</v>
      </c>
      <c r="F26" s="27">
        <f>Chipola!C26</f>
        <v>0</v>
      </c>
      <c r="G26" s="27">
        <f>Daytona!C26</f>
        <v>0</v>
      </c>
      <c r="H26" s="27">
        <f>'FL SouthWestern'!C26</f>
        <v>699</v>
      </c>
      <c r="I26" s="27">
        <f>FSCJ!C26</f>
        <v>1743.3</v>
      </c>
      <c r="J26" s="27">
        <f>'Florida Keys'!C26</f>
        <v>0</v>
      </c>
      <c r="K26" s="27">
        <f>'Gulf Coast'!C26</f>
        <v>0</v>
      </c>
      <c r="L26" s="27">
        <f>Hillsborough!C26</f>
        <v>0</v>
      </c>
      <c r="M26" s="27">
        <f>'Indian River'!C26</f>
        <v>1518.44</v>
      </c>
      <c r="N26" s="27">
        <f>'Florida Gateway'!C26</f>
        <v>3516.25</v>
      </c>
      <c r="O26" s="27">
        <f>'Lake-Sumter'!C26</f>
        <v>0</v>
      </c>
      <c r="P26" s="27">
        <f>'SCF, Manatee'!C26</f>
        <v>3110.52</v>
      </c>
      <c r="Q26" s="27">
        <f>'Miami Dade'!C26</f>
        <v>5211</v>
      </c>
      <c r="R26" s="27">
        <f>'North Florida'!C26</f>
        <v>1018</v>
      </c>
      <c r="S26" s="27">
        <f>'Northwest Florida '!C26</f>
        <v>0</v>
      </c>
      <c r="T26" s="27">
        <f>'Palm Beach'!C26</f>
        <v>300</v>
      </c>
      <c r="U26" s="27">
        <f>'Pasco-Hernando'!C26</f>
        <v>3995</v>
      </c>
      <c r="V26" s="27">
        <f>Pensacola!C26</f>
        <v>0</v>
      </c>
      <c r="W26" s="27">
        <f>Polk!C26</f>
        <v>0</v>
      </c>
      <c r="X26" s="168">
        <f>'Saint Johns'!C26</f>
        <v>0</v>
      </c>
      <c r="Y26" s="27">
        <f>'Saint Pete'!C26</f>
        <v>1555</v>
      </c>
      <c r="Z26" s="27">
        <f>'Santa Fe'!C26</f>
        <v>13329.5</v>
      </c>
      <c r="AA26" s="27">
        <f>Seminole!C26</f>
        <v>0</v>
      </c>
      <c r="AB26" s="27">
        <f>'South Florida'!C26</f>
        <v>0</v>
      </c>
      <c r="AC26" s="27">
        <f>Tallahassee!C26</f>
        <v>0</v>
      </c>
      <c r="AD26" s="27">
        <f>Valencia!C26</f>
        <v>245.1</v>
      </c>
      <c r="AE26" s="1154">
        <f t="shared" si="6"/>
        <v>40241.11</v>
      </c>
      <c r="AG26" s="28"/>
      <c r="AH26" s="30"/>
    </row>
    <row r="27" spans="1:37" s="166" customFormat="1" ht="24.95" customHeight="1">
      <c r="A27" s="199">
        <v>7</v>
      </c>
      <c r="B27" s="32" t="s">
        <v>24</v>
      </c>
      <c r="C27" s="27">
        <f>'Eastern Florida '!C27</f>
        <v>0</v>
      </c>
      <c r="D27" s="27">
        <f>Broward!C27</f>
        <v>0</v>
      </c>
      <c r="E27" s="27">
        <f>'Central Florida '!C27</f>
        <v>0</v>
      </c>
      <c r="F27" s="27">
        <f>Chipola!C27</f>
        <v>0</v>
      </c>
      <c r="G27" s="27">
        <f>Daytona!C27</f>
        <v>0</v>
      </c>
      <c r="H27" s="27">
        <f>'FL SouthWestern'!C27</f>
        <v>0</v>
      </c>
      <c r="I27" s="27">
        <f>FSCJ!C27</f>
        <v>0</v>
      </c>
      <c r="J27" s="27">
        <f>'Florida Keys'!C27</f>
        <v>0</v>
      </c>
      <c r="K27" s="27">
        <f>'Gulf Coast'!C27</f>
        <v>0</v>
      </c>
      <c r="L27" s="27">
        <f>Hillsborough!C27</f>
        <v>0</v>
      </c>
      <c r="M27" s="27">
        <f>'Indian River'!C27</f>
        <v>0</v>
      </c>
      <c r="N27" s="27">
        <f>'Florida Gateway'!C27</f>
        <v>993.36</v>
      </c>
      <c r="O27" s="27">
        <f>'Lake-Sumter'!C27</f>
        <v>0</v>
      </c>
      <c r="P27" s="27">
        <f>'SCF, Manatee'!C27</f>
        <v>0</v>
      </c>
      <c r="Q27" s="27">
        <f>'Miami Dade'!C27</f>
        <v>0</v>
      </c>
      <c r="R27" s="27">
        <f>'North Florida'!C27</f>
        <v>0</v>
      </c>
      <c r="S27" s="27">
        <f>'Northwest Florida '!C27</f>
        <v>0</v>
      </c>
      <c r="T27" s="27">
        <f>'Palm Beach'!C27</f>
        <v>0</v>
      </c>
      <c r="U27" s="27">
        <f>'Pasco-Hernando'!C27</f>
        <v>0</v>
      </c>
      <c r="V27" s="27">
        <f>Pensacola!C27</f>
        <v>0</v>
      </c>
      <c r="W27" s="27">
        <f>Polk!C27</f>
        <v>0</v>
      </c>
      <c r="X27" s="168">
        <f>'Saint Johns'!C27</f>
        <v>0</v>
      </c>
      <c r="Y27" s="27">
        <f>'Saint Pete'!C27</f>
        <v>0</v>
      </c>
      <c r="Z27" s="27">
        <f>'Santa Fe'!C27</f>
        <v>304.02999999999997</v>
      </c>
      <c r="AA27" s="27">
        <f>Seminole!C27</f>
        <v>580</v>
      </c>
      <c r="AB27" s="27">
        <f>'South Florida'!C27</f>
        <v>0</v>
      </c>
      <c r="AC27" s="27">
        <f>Tallahassee!C27</f>
        <v>2384.4499999999998</v>
      </c>
      <c r="AD27" s="27">
        <f>Valencia!C27</f>
        <v>0</v>
      </c>
      <c r="AE27" s="1154">
        <f t="shared" si="6"/>
        <v>4261.84</v>
      </c>
      <c r="AG27" s="28"/>
      <c r="AH27" s="30"/>
    </row>
    <row r="28" spans="1:37" s="166" customFormat="1" ht="24.95" customHeight="1">
      <c r="A28" s="200"/>
      <c r="B28" s="31" t="s">
        <v>25</v>
      </c>
      <c r="C28" s="76">
        <f>SUM(C21:C26)</f>
        <v>5457.0999999999995</v>
      </c>
      <c r="D28" s="76">
        <f>SUM(D21:D27)</f>
        <v>0</v>
      </c>
      <c r="E28" s="76">
        <f t="shared" ref="E28" si="7">SUM(E21:E27)</f>
        <v>3682</v>
      </c>
      <c r="F28" s="76">
        <f t="shared" ref="F28:AD28" si="8">SUM(F21:F27)</f>
        <v>0</v>
      </c>
      <c r="G28" s="76">
        <f t="shared" si="8"/>
        <v>9196.0499999999993</v>
      </c>
      <c r="H28" s="76">
        <f t="shared" si="8"/>
        <v>699</v>
      </c>
      <c r="I28" s="76">
        <f t="shared" si="8"/>
        <v>7293.3</v>
      </c>
      <c r="J28" s="76">
        <f>SUM(J21:J27)</f>
        <v>0</v>
      </c>
      <c r="K28" s="76">
        <f t="shared" si="8"/>
        <v>0</v>
      </c>
      <c r="L28" s="76">
        <f t="shared" si="8"/>
        <v>0</v>
      </c>
      <c r="M28" s="76">
        <f t="shared" si="8"/>
        <v>1557</v>
      </c>
      <c r="N28" s="76">
        <f>SUM(N21:N27)</f>
        <v>5054.8599999999997</v>
      </c>
      <c r="O28" s="76">
        <f t="shared" si="8"/>
        <v>0</v>
      </c>
      <c r="P28" s="76">
        <f>SUM(P21:P27)</f>
        <v>15396.060000000001</v>
      </c>
      <c r="Q28" s="76">
        <f t="shared" si="8"/>
        <v>26570</v>
      </c>
      <c r="R28" s="76">
        <f t="shared" si="8"/>
        <v>2383</v>
      </c>
      <c r="S28" s="76">
        <f t="shared" si="8"/>
        <v>0</v>
      </c>
      <c r="T28" s="76">
        <f t="shared" si="8"/>
        <v>14319</v>
      </c>
      <c r="U28" s="76">
        <f t="shared" si="8"/>
        <v>3995</v>
      </c>
      <c r="V28" s="76">
        <f t="shared" si="8"/>
        <v>5346</v>
      </c>
      <c r="W28" s="76">
        <f t="shared" si="8"/>
        <v>0</v>
      </c>
      <c r="X28" s="76">
        <f t="shared" si="8"/>
        <v>0</v>
      </c>
      <c r="Y28" s="76">
        <f t="shared" si="8"/>
        <v>1555</v>
      </c>
      <c r="Z28" s="76">
        <f t="shared" si="8"/>
        <v>14013.53</v>
      </c>
      <c r="AA28" s="76">
        <f t="shared" si="8"/>
        <v>580</v>
      </c>
      <c r="AB28" s="76">
        <f t="shared" si="8"/>
        <v>88.13</v>
      </c>
      <c r="AC28" s="76">
        <f t="shared" si="8"/>
        <v>2384.4499999999998</v>
      </c>
      <c r="AD28" s="76">
        <f t="shared" si="8"/>
        <v>11125.840000000002</v>
      </c>
      <c r="AE28" s="1145">
        <f>SUM(AE21:AE27)</f>
        <v>130695.31999999999</v>
      </c>
      <c r="AG28" s="25">
        <f>AE28/$AE$40</f>
        <v>1.0055461595686448E-2</v>
      </c>
      <c r="AH28" s="23">
        <f>SUM(C28:AD28)</f>
        <v>130695.31999999999</v>
      </c>
      <c r="AI28" s="23">
        <f>AE28-AH28</f>
        <v>0</v>
      </c>
    </row>
    <row r="29" spans="1:37" s="166" customFormat="1" ht="24.95" customHeight="1">
      <c r="A29" s="196" t="s">
        <v>5</v>
      </c>
      <c r="B29" s="34" t="s">
        <v>26</v>
      </c>
      <c r="C29" s="27"/>
      <c r="D29" s="27"/>
      <c r="E29" s="77"/>
      <c r="F29" s="78"/>
      <c r="G29" s="79"/>
      <c r="H29" s="27"/>
      <c r="I29" s="89"/>
      <c r="J29" s="89"/>
      <c r="K29" s="82"/>
      <c r="L29" s="83"/>
      <c r="M29" s="27"/>
      <c r="N29" s="27"/>
      <c r="O29" s="27"/>
      <c r="P29" s="27"/>
      <c r="Q29" s="84"/>
      <c r="R29" s="27"/>
      <c r="S29" s="27"/>
      <c r="T29" s="27"/>
      <c r="U29" s="27"/>
      <c r="V29" s="27"/>
      <c r="W29" s="85"/>
      <c r="X29" s="86"/>
      <c r="Y29" s="87"/>
      <c r="Z29" s="27"/>
      <c r="AA29" s="27"/>
      <c r="AB29" s="27"/>
      <c r="AC29" s="27"/>
      <c r="AD29" s="88"/>
      <c r="AE29" s="1144"/>
      <c r="AG29" s="28"/>
    </row>
    <row r="30" spans="1:37" s="166" customFormat="1" ht="24.95" customHeight="1">
      <c r="A30" s="201">
        <v>1</v>
      </c>
      <c r="B30" s="35" t="s">
        <v>27</v>
      </c>
      <c r="C30" s="27">
        <f>'Eastern Florida '!C30</f>
        <v>0</v>
      </c>
      <c r="D30" s="27">
        <f>Broward!C30</f>
        <v>0</v>
      </c>
      <c r="E30" s="27">
        <f>'Central Florida '!C30</f>
        <v>79</v>
      </c>
      <c r="F30" s="27">
        <f>Chipola!C30</f>
        <v>600</v>
      </c>
      <c r="G30" s="27">
        <f>Daytona!C30</f>
        <v>0</v>
      </c>
      <c r="H30" s="27">
        <f>'FL SouthWestern'!C30</f>
        <v>190</v>
      </c>
      <c r="I30" s="27">
        <f>FSCJ!C30</f>
        <v>435</v>
      </c>
      <c r="J30" s="27">
        <f>'Florida Keys'!C30</f>
        <v>0</v>
      </c>
      <c r="K30" s="27">
        <f>'Gulf Coast'!C30</f>
        <v>184</v>
      </c>
      <c r="L30" s="27">
        <f>Hillsborough!C30</f>
        <v>0</v>
      </c>
      <c r="M30" s="27">
        <f>'Indian River'!C30</f>
        <v>0</v>
      </c>
      <c r="N30" s="27">
        <f>'Florida Gateway'!C30</f>
        <v>0</v>
      </c>
      <c r="O30" s="27">
        <f>'Lake-Sumter'!C30</f>
        <v>0</v>
      </c>
      <c r="P30" s="27">
        <f>'SCF, Manatee'!C30</f>
        <v>0</v>
      </c>
      <c r="Q30" s="27">
        <f>'Miami Dade'!C30</f>
        <v>0</v>
      </c>
      <c r="R30" s="27">
        <f>'North Florida'!C30</f>
        <v>0</v>
      </c>
      <c r="S30" s="27">
        <f>'Northwest Florida '!C30</f>
        <v>0</v>
      </c>
      <c r="T30" s="27">
        <f>'Palm Beach'!C30</f>
        <v>0</v>
      </c>
      <c r="U30" s="27">
        <f>'Pasco-Hernando'!C30</f>
        <v>720.99</v>
      </c>
      <c r="V30" s="27">
        <f>Pensacola!C30</f>
        <v>0</v>
      </c>
      <c r="W30" s="27">
        <f>Polk!C30</f>
        <v>0</v>
      </c>
      <c r="X30" s="168">
        <f>'Saint Johns'!C30</f>
        <v>895</v>
      </c>
      <c r="Y30" s="27">
        <f>'Saint Pete'!C30</f>
        <v>0</v>
      </c>
      <c r="Z30" s="27">
        <f>'Santa Fe'!C30</f>
        <v>0</v>
      </c>
      <c r="AA30" s="27">
        <f>Seminole!C30</f>
        <v>200</v>
      </c>
      <c r="AB30" s="27">
        <f>'South Florida'!C30</f>
        <v>0</v>
      </c>
      <c r="AC30" s="27">
        <f>Tallahassee!C30</f>
        <v>0</v>
      </c>
      <c r="AD30" s="27">
        <f>Valencia!C30</f>
        <v>0</v>
      </c>
      <c r="AE30" s="1144">
        <f t="shared" ref="AE30:AE37" si="9">SUM(C30:AD30)</f>
        <v>3303.99</v>
      </c>
      <c r="AF30" s="36"/>
      <c r="AG30" s="19"/>
      <c r="AH30" s="19"/>
      <c r="AI30" s="19"/>
      <c r="AJ30" s="19"/>
      <c r="AK30" s="19"/>
    </row>
    <row r="31" spans="1:37" s="166" customFormat="1" ht="24.95" customHeight="1">
      <c r="A31" s="201">
        <v>2</v>
      </c>
      <c r="B31" s="37" t="s">
        <v>28</v>
      </c>
      <c r="C31" s="27">
        <f>'Eastern Florida '!C31</f>
        <v>60</v>
      </c>
      <c r="D31" s="27">
        <f>Broward!C31</f>
        <v>595</v>
      </c>
      <c r="E31" s="27">
        <f>'Central Florida '!C31</f>
        <v>995</v>
      </c>
      <c r="F31" s="27">
        <f>Chipola!C31</f>
        <v>0</v>
      </c>
      <c r="G31" s="27">
        <f>Daytona!C31</f>
        <v>160</v>
      </c>
      <c r="H31" s="27">
        <f>'FL SouthWestern'!C31</f>
        <v>0</v>
      </c>
      <c r="I31" s="27">
        <f>FSCJ!C31</f>
        <v>0</v>
      </c>
      <c r="J31" s="27">
        <f>'Florida Keys'!C31</f>
        <v>0</v>
      </c>
      <c r="K31" s="27">
        <f>'Gulf Coast'!C31</f>
        <v>0</v>
      </c>
      <c r="L31" s="27">
        <f>Hillsborough!C31</f>
        <v>0</v>
      </c>
      <c r="M31" s="27">
        <f>'Indian River'!C31</f>
        <v>0</v>
      </c>
      <c r="N31" s="27">
        <f>'Florida Gateway'!C31</f>
        <v>0</v>
      </c>
      <c r="O31" s="27">
        <f>'Lake-Sumter'!C31</f>
        <v>355</v>
      </c>
      <c r="P31" s="27">
        <f>'SCF, Manatee'!C31</f>
        <v>60</v>
      </c>
      <c r="Q31" s="27">
        <f>'Miami Dade'!C31</f>
        <v>0</v>
      </c>
      <c r="R31" s="27">
        <f>'North Florida'!C31</f>
        <v>0</v>
      </c>
      <c r="S31" s="27">
        <f>'Northwest Florida '!C31</f>
        <v>0</v>
      </c>
      <c r="T31" s="27">
        <f>'Palm Beach'!C31</f>
        <v>0</v>
      </c>
      <c r="U31" s="27">
        <f>'Pasco-Hernando'!C31</f>
        <v>120</v>
      </c>
      <c r="V31" s="27">
        <f>Pensacola!C31</f>
        <v>0</v>
      </c>
      <c r="W31" s="27">
        <f>Polk!C31</f>
        <v>295</v>
      </c>
      <c r="X31" s="168">
        <f>'Saint Johns'!C31</f>
        <v>49</v>
      </c>
      <c r="Y31" s="27">
        <f>'Saint Pete'!C31</f>
        <v>3770</v>
      </c>
      <c r="Z31" s="27">
        <f>'Santa Fe'!C31</f>
        <v>595</v>
      </c>
      <c r="AA31" s="27">
        <f>Seminole!C31</f>
        <v>699</v>
      </c>
      <c r="AB31" s="27">
        <f>'South Florida'!C31</f>
        <v>699</v>
      </c>
      <c r="AC31" s="27">
        <f>Tallahassee!C31</f>
        <v>0</v>
      </c>
      <c r="AD31" s="27">
        <f>Valencia!C31</f>
        <v>395</v>
      </c>
      <c r="AE31" s="1144">
        <f t="shared" si="9"/>
        <v>8847</v>
      </c>
      <c r="AF31" s="36"/>
      <c r="AG31" s="19"/>
      <c r="AH31" s="19"/>
      <c r="AI31" s="19"/>
      <c r="AJ31" s="19"/>
      <c r="AK31" s="19"/>
    </row>
    <row r="32" spans="1:37" s="166" customFormat="1" ht="24.95" customHeight="1">
      <c r="A32" s="201">
        <v>3</v>
      </c>
      <c r="B32" s="37" t="s">
        <v>29</v>
      </c>
      <c r="C32" s="27">
        <f>'Eastern Florida '!C32</f>
        <v>28</v>
      </c>
      <c r="D32" s="27">
        <f>Broward!C32</f>
        <v>0</v>
      </c>
      <c r="E32" s="27">
        <f>'Central Florida '!C32</f>
        <v>0</v>
      </c>
      <c r="F32" s="27">
        <f>Chipola!C32</f>
        <v>0</v>
      </c>
      <c r="G32" s="27">
        <f>Daytona!C32</f>
        <v>0</v>
      </c>
      <c r="H32" s="27">
        <f>'FL SouthWestern'!C32</f>
        <v>45</v>
      </c>
      <c r="I32" s="27">
        <f>FSCJ!C32</f>
        <v>0</v>
      </c>
      <c r="J32" s="27">
        <f>'Florida Keys'!C32</f>
        <v>0</v>
      </c>
      <c r="K32" s="27">
        <f>'Gulf Coast'!C32</f>
        <v>0</v>
      </c>
      <c r="L32" s="27">
        <f>Hillsborough!C32</f>
        <v>0</v>
      </c>
      <c r="M32" s="27">
        <f>'Indian River'!C32</f>
        <v>0</v>
      </c>
      <c r="N32" s="27">
        <f>'Florida Gateway'!C32</f>
        <v>0</v>
      </c>
      <c r="O32" s="27">
        <f>'Lake-Sumter'!C32</f>
        <v>0</v>
      </c>
      <c r="P32" s="27">
        <f>'SCF, Manatee'!C32</f>
        <v>0</v>
      </c>
      <c r="Q32" s="27">
        <f>'Miami Dade'!C32</f>
        <v>581</v>
      </c>
      <c r="R32" s="27">
        <f>'North Florida'!C32</f>
        <v>0</v>
      </c>
      <c r="S32" s="27">
        <f>'Northwest Florida '!C32</f>
        <v>0</v>
      </c>
      <c r="T32" s="27">
        <f>'Palm Beach'!C32</f>
        <v>0</v>
      </c>
      <c r="U32" s="27">
        <f>'Pasco-Hernando'!C32</f>
        <v>0</v>
      </c>
      <c r="V32" s="27">
        <f>Pensacola!C32</f>
        <v>846</v>
      </c>
      <c r="W32" s="27">
        <f>Polk!C32</f>
        <v>0</v>
      </c>
      <c r="X32" s="168">
        <f>'Saint Johns'!C32</f>
        <v>0</v>
      </c>
      <c r="Y32" s="27">
        <f>'Saint Pete'!C32</f>
        <v>104</v>
      </c>
      <c r="Z32" s="27">
        <f>'Santa Fe'!C32</f>
        <v>0</v>
      </c>
      <c r="AA32" s="27">
        <f>Seminole!C32</f>
        <v>0</v>
      </c>
      <c r="AB32" s="27">
        <f>'South Florida'!C32</f>
        <v>0</v>
      </c>
      <c r="AC32" s="27">
        <f>Tallahassee!C32</f>
        <v>240</v>
      </c>
      <c r="AD32" s="27">
        <f>Valencia!C32</f>
        <v>0</v>
      </c>
      <c r="AE32" s="1144">
        <f t="shared" si="9"/>
        <v>1844</v>
      </c>
      <c r="AF32" s="36"/>
      <c r="AG32" s="19"/>
      <c r="AH32" s="19"/>
      <c r="AI32" s="19"/>
      <c r="AJ32" s="19"/>
      <c r="AK32" s="19"/>
    </row>
    <row r="33" spans="1:37" s="166" customFormat="1" ht="24.95" customHeight="1">
      <c r="A33" s="201">
        <v>4</v>
      </c>
      <c r="B33" s="37" t="s">
        <v>30</v>
      </c>
      <c r="C33" s="27">
        <f>'Eastern Florida '!C33</f>
        <v>2546.63</v>
      </c>
      <c r="D33" s="27">
        <f>Broward!C33</f>
        <v>621.63</v>
      </c>
      <c r="E33" s="27">
        <f>'Central Florida '!C33</f>
        <v>1583</v>
      </c>
      <c r="F33" s="27">
        <f>Chipola!C33</f>
        <v>0</v>
      </c>
      <c r="G33" s="27">
        <f>Daytona!C33</f>
        <v>1779.44</v>
      </c>
      <c r="H33" s="27">
        <f>'FL SouthWestern'!C33</f>
        <v>2012</v>
      </c>
      <c r="I33" s="27">
        <f>FSCJ!C33</f>
        <v>1077.31</v>
      </c>
      <c r="J33" s="27">
        <f>'Florida Keys'!C33</f>
        <v>432</v>
      </c>
      <c r="K33" s="27">
        <f>'Gulf Coast'!C33</f>
        <v>1120</v>
      </c>
      <c r="L33" s="27">
        <f>Hillsborough!C33</f>
        <v>8301</v>
      </c>
      <c r="M33" s="27">
        <f>'Indian River'!C33</f>
        <v>0</v>
      </c>
      <c r="N33" s="27">
        <f>'Florida Gateway'!C33</f>
        <v>2250.64</v>
      </c>
      <c r="O33" s="27">
        <f>'Lake-Sumter'!C33</f>
        <v>375.3</v>
      </c>
      <c r="P33" s="27">
        <f>'SCF, Manatee'!C33</f>
        <v>4666.5200000000004</v>
      </c>
      <c r="Q33" s="27">
        <f>'Miami Dade'!C33</f>
        <v>12404</v>
      </c>
      <c r="R33" s="27">
        <f>'North Florida'!C33</f>
        <v>1054</v>
      </c>
      <c r="S33" s="27">
        <f>'Northwest Florida '!C33</f>
        <v>0</v>
      </c>
      <c r="T33" s="27">
        <f>'Palm Beach'!C33</f>
        <v>2270</v>
      </c>
      <c r="U33" s="27">
        <f>'Pasco-Hernando'!C33</f>
        <v>2375.84</v>
      </c>
      <c r="V33" s="27">
        <f>Pensacola!C33</f>
        <v>0</v>
      </c>
      <c r="W33" s="27">
        <f>Polk!C33</f>
        <v>9012.9699999999993</v>
      </c>
      <c r="X33" s="168">
        <f>'Saint Johns'!C33</f>
        <v>1401.33</v>
      </c>
      <c r="Y33" s="27">
        <f>'Saint Pete'!C33</f>
        <v>12167</v>
      </c>
      <c r="Z33" s="27">
        <f>'Santa Fe'!C33</f>
        <v>2573.8000000000002</v>
      </c>
      <c r="AA33" s="27">
        <f>Seminole!C33</f>
        <v>740</v>
      </c>
      <c r="AB33" s="27">
        <f>'South Florida'!C33</f>
        <v>118.43</v>
      </c>
      <c r="AC33" s="27">
        <f>Tallahassee!C33</f>
        <v>5149.3099999999995</v>
      </c>
      <c r="AD33" s="27">
        <f>Valencia!C33</f>
        <v>2564.21</v>
      </c>
      <c r="AE33" s="1144">
        <f t="shared" si="9"/>
        <v>78596.36</v>
      </c>
      <c r="AF33" s="36"/>
      <c r="AG33" s="19"/>
      <c r="AH33" s="19"/>
      <c r="AI33" s="19"/>
      <c r="AJ33" s="19"/>
      <c r="AK33" s="19"/>
    </row>
    <row r="34" spans="1:37" s="166" customFormat="1" ht="24.95" customHeight="1">
      <c r="A34" s="201">
        <v>5</v>
      </c>
      <c r="B34" s="38" t="s">
        <v>31</v>
      </c>
      <c r="C34" s="27">
        <f>'Eastern Florida '!C34</f>
        <v>0</v>
      </c>
      <c r="D34" s="27">
        <f>Broward!C34</f>
        <v>0</v>
      </c>
      <c r="E34" s="27">
        <f>'Central Florida '!C34</f>
        <v>0</v>
      </c>
      <c r="F34" s="27">
        <f>Chipola!C34</f>
        <v>0</v>
      </c>
      <c r="G34" s="27">
        <f>Daytona!C34</f>
        <v>0</v>
      </c>
      <c r="H34" s="27">
        <f>'FL SouthWestern'!C34</f>
        <v>0</v>
      </c>
      <c r="I34" s="27">
        <f>FSCJ!C34</f>
        <v>0</v>
      </c>
      <c r="J34" s="27">
        <f>'Florida Keys'!C34</f>
        <v>0</v>
      </c>
      <c r="K34" s="27">
        <f>'Gulf Coast'!C34</f>
        <v>0</v>
      </c>
      <c r="L34" s="27">
        <f>Hillsborough!C34</f>
        <v>0</v>
      </c>
      <c r="M34" s="27">
        <f>'Indian River'!C34</f>
        <v>0</v>
      </c>
      <c r="N34" s="27">
        <f>'Florida Gateway'!C34</f>
        <v>0</v>
      </c>
      <c r="O34" s="27">
        <f>'Lake-Sumter'!C34</f>
        <v>0</v>
      </c>
      <c r="P34" s="27">
        <f>'SCF, Manatee'!C34</f>
        <v>0</v>
      </c>
      <c r="Q34" s="27">
        <f>'Miami Dade'!C34</f>
        <v>0</v>
      </c>
      <c r="R34" s="27">
        <f>'North Florida'!C34</f>
        <v>0</v>
      </c>
      <c r="S34" s="27">
        <f>'Northwest Florida '!C34</f>
        <v>0</v>
      </c>
      <c r="T34" s="27">
        <f>'Palm Beach'!C34</f>
        <v>0</v>
      </c>
      <c r="U34" s="27">
        <f>'Pasco-Hernando'!C34</f>
        <v>0</v>
      </c>
      <c r="V34" s="27">
        <f>Pensacola!C34</f>
        <v>0</v>
      </c>
      <c r="W34" s="27">
        <f>Polk!C34</f>
        <v>6575.62</v>
      </c>
      <c r="X34" s="168">
        <f>'Saint Johns'!C34</f>
        <v>0</v>
      </c>
      <c r="Y34" s="27">
        <f>'Saint Pete'!C34</f>
        <v>0</v>
      </c>
      <c r="Z34" s="27">
        <f>'Santa Fe'!C34</f>
        <v>0</v>
      </c>
      <c r="AA34" s="27">
        <f>Seminole!C34</f>
        <v>40</v>
      </c>
      <c r="AB34" s="27">
        <f>'South Florida'!C34</f>
        <v>0</v>
      </c>
      <c r="AC34" s="27">
        <f>Tallahassee!C34</f>
        <v>0</v>
      </c>
      <c r="AD34" s="27">
        <f>Valencia!C34</f>
        <v>0</v>
      </c>
      <c r="AE34" s="1144">
        <f t="shared" si="9"/>
        <v>6615.62</v>
      </c>
      <c r="AF34" s="36"/>
      <c r="AG34" s="19"/>
      <c r="AH34" s="19"/>
      <c r="AI34" s="19"/>
      <c r="AJ34" s="19"/>
      <c r="AK34" s="19"/>
    </row>
    <row r="35" spans="1:37" s="166" customFormat="1" ht="24.95" customHeight="1">
      <c r="A35" s="201">
        <v>6</v>
      </c>
      <c r="B35" s="39" t="s">
        <v>32</v>
      </c>
      <c r="C35" s="27">
        <f>'Eastern Florida '!C35</f>
        <v>1610.1799999999998</v>
      </c>
      <c r="D35" s="27">
        <f>Broward!C35</f>
        <v>545</v>
      </c>
      <c r="E35" s="27">
        <f>'Central Florida '!C35</f>
        <v>345</v>
      </c>
      <c r="F35" s="27">
        <f>Chipola!C35</f>
        <v>199</v>
      </c>
      <c r="G35" s="27">
        <f>Daytona!C35</f>
        <v>535.29999999999995</v>
      </c>
      <c r="H35" s="27">
        <f>'FL SouthWestern'!C35</f>
        <v>403</v>
      </c>
      <c r="I35" s="27">
        <f>FSCJ!C35</f>
        <v>10019.379999999999</v>
      </c>
      <c r="J35" s="27">
        <f>'Florida Keys'!C35</f>
        <v>965</v>
      </c>
      <c r="K35" s="27">
        <f>'Gulf Coast'!C35</f>
        <v>0</v>
      </c>
      <c r="L35" s="27">
        <f>Hillsborough!C35</f>
        <v>7600</v>
      </c>
      <c r="M35" s="27">
        <f>'Indian River'!C35</f>
        <v>0</v>
      </c>
      <c r="N35" s="27">
        <f>'Florida Gateway'!C35</f>
        <v>0</v>
      </c>
      <c r="O35" s="27">
        <f>'Lake-Sumter'!C35</f>
        <v>2731.34</v>
      </c>
      <c r="P35" s="27">
        <f>'SCF, Manatee'!C35</f>
        <v>1129.53</v>
      </c>
      <c r="Q35" s="27">
        <f>'Miami Dade'!C35</f>
        <v>217</v>
      </c>
      <c r="R35" s="27">
        <f>'North Florida'!C35</f>
        <v>1368</v>
      </c>
      <c r="S35" s="27">
        <f>'Northwest Florida '!C35</f>
        <v>0</v>
      </c>
      <c r="T35" s="27">
        <f>'Palm Beach'!C35</f>
        <v>56</v>
      </c>
      <c r="U35" s="27">
        <f>'Pasco-Hernando'!C35</f>
        <v>1887.23</v>
      </c>
      <c r="V35" s="27">
        <f>Pensacola!C35</f>
        <v>0</v>
      </c>
      <c r="W35" s="27">
        <f>Polk!C35</f>
        <v>0</v>
      </c>
      <c r="X35" s="168">
        <f>'Saint Johns'!C35</f>
        <v>1041.18</v>
      </c>
      <c r="Y35" s="27">
        <f>'Saint Pete'!C35</f>
        <v>16384.010000000002</v>
      </c>
      <c r="Z35" s="27">
        <f>'Santa Fe'!C35</f>
        <v>0</v>
      </c>
      <c r="AA35" s="27">
        <f>Seminole!C35</f>
        <v>2154</v>
      </c>
      <c r="AB35" s="27">
        <f>'South Florida'!C35</f>
        <v>263</v>
      </c>
      <c r="AC35" s="27">
        <f>Tallahassee!C35</f>
        <v>1850.37</v>
      </c>
      <c r="AD35" s="27">
        <f>Valencia!C35</f>
        <v>8794.77</v>
      </c>
      <c r="AE35" s="1144">
        <f t="shared" si="9"/>
        <v>60098.290000000008</v>
      </c>
      <c r="AF35" s="36"/>
      <c r="AG35" s="19"/>
      <c r="AH35" s="19"/>
      <c r="AI35" s="19"/>
      <c r="AJ35" s="19"/>
      <c r="AK35" s="19"/>
    </row>
    <row r="36" spans="1:37" s="166" customFormat="1" ht="24.95" customHeight="1">
      <c r="A36" s="201">
        <v>7</v>
      </c>
      <c r="B36" s="39" t="s">
        <v>33</v>
      </c>
      <c r="C36" s="27">
        <f>'Eastern Florida '!C36</f>
        <v>0</v>
      </c>
      <c r="D36" s="27">
        <f>Broward!C36</f>
        <v>0</v>
      </c>
      <c r="E36" s="27">
        <f>'Central Florida '!C36</f>
        <v>205</v>
      </c>
      <c r="F36" s="27">
        <f>Chipola!C36</f>
        <v>0</v>
      </c>
      <c r="G36" s="27">
        <f>Daytona!C36</f>
        <v>4356.68</v>
      </c>
      <c r="H36" s="27">
        <f>'FL SouthWestern'!C36</f>
        <v>0</v>
      </c>
      <c r="I36" s="27">
        <f>FSCJ!C36</f>
        <v>2426.44</v>
      </c>
      <c r="J36" s="27">
        <f>'Florida Keys'!C36</f>
        <v>0</v>
      </c>
      <c r="K36" s="27">
        <f>'Gulf Coast'!C36</f>
        <v>0</v>
      </c>
      <c r="L36" s="27">
        <f>Hillsborough!C36</f>
        <v>0</v>
      </c>
      <c r="M36" s="27">
        <f>'Indian River'!C36</f>
        <v>0</v>
      </c>
      <c r="N36" s="27">
        <f>'Florida Gateway'!C36</f>
        <v>0</v>
      </c>
      <c r="O36" s="27">
        <f>'Lake-Sumter'!C36</f>
        <v>0</v>
      </c>
      <c r="P36" s="27">
        <f>'SCF, Manatee'!C36</f>
        <v>0</v>
      </c>
      <c r="Q36" s="27">
        <f>'Miami Dade'!C36</f>
        <v>0</v>
      </c>
      <c r="R36" s="27">
        <f>'North Florida'!C36</f>
        <v>0</v>
      </c>
      <c r="S36" s="27">
        <f>'Northwest Florida '!C36</f>
        <v>0</v>
      </c>
      <c r="T36" s="27">
        <f>'Palm Beach'!C36</f>
        <v>403</v>
      </c>
      <c r="U36" s="27">
        <f>'Pasco-Hernando'!C36</f>
        <v>6250.23</v>
      </c>
      <c r="V36" s="27">
        <f>Pensacola!C36</f>
        <v>0</v>
      </c>
      <c r="W36" s="27">
        <f>Polk!C36</f>
        <v>0</v>
      </c>
      <c r="X36" s="168">
        <f>'Saint Johns'!C36</f>
        <v>0</v>
      </c>
      <c r="Y36" s="27">
        <f>'Saint Pete'!C36</f>
        <v>0</v>
      </c>
      <c r="Z36" s="27">
        <f>'Santa Fe'!C36</f>
        <v>0</v>
      </c>
      <c r="AA36" s="27">
        <f>Seminole!C36</f>
        <v>0</v>
      </c>
      <c r="AB36" s="27">
        <f>'South Florida'!C36</f>
        <v>0</v>
      </c>
      <c r="AC36" s="27">
        <f>Tallahassee!C36</f>
        <v>0</v>
      </c>
      <c r="AD36" s="27">
        <f>Valencia!C36</f>
        <v>964.01</v>
      </c>
      <c r="AE36" s="1144">
        <f t="shared" si="9"/>
        <v>14605.36</v>
      </c>
      <c r="AF36" s="36"/>
      <c r="AG36" s="19"/>
      <c r="AH36" s="19"/>
      <c r="AI36" s="19"/>
      <c r="AJ36" s="19"/>
      <c r="AK36" s="19"/>
    </row>
    <row r="37" spans="1:37" s="166" customFormat="1" ht="24.95" customHeight="1">
      <c r="A37" s="201">
        <v>8</v>
      </c>
      <c r="B37" s="39" t="s">
        <v>34</v>
      </c>
      <c r="C37" s="27">
        <f>'Eastern Florida '!C37</f>
        <v>1065.01</v>
      </c>
      <c r="D37" s="27">
        <f>Broward!C37</f>
        <v>3351.72</v>
      </c>
      <c r="E37" s="27">
        <f>'Central Florida '!C37</f>
        <v>543</v>
      </c>
      <c r="F37" s="27">
        <f>Chipola!C37</f>
        <v>0</v>
      </c>
      <c r="G37" s="27">
        <f>Daytona!C37</f>
        <v>503.15999999999997</v>
      </c>
      <c r="H37" s="27">
        <f>'FL SouthWestern'!C37</f>
        <v>1719</v>
      </c>
      <c r="I37" s="27">
        <f>FSCJ!C37</f>
        <v>7536.33</v>
      </c>
      <c r="J37" s="27">
        <f>'Florida Keys'!C37</f>
        <v>1.86</v>
      </c>
      <c r="K37" s="27">
        <f>'Gulf Coast'!C37</f>
        <v>146</v>
      </c>
      <c r="L37" s="27">
        <f>Hillsborough!C37</f>
        <v>0</v>
      </c>
      <c r="M37" s="27">
        <f>'Indian River'!C37</f>
        <v>0</v>
      </c>
      <c r="N37" s="27">
        <f>'Florida Gateway'!C37</f>
        <v>42.91</v>
      </c>
      <c r="O37" s="27">
        <f>'Lake-Sumter'!C37</f>
        <v>485.34</v>
      </c>
      <c r="P37" s="27">
        <f>'SCF, Manatee'!C37</f>
        <v>74.760000000000005</v>
      </c>
      <c r="Q37" s="27">
        <f>'Miami Dade'!C37</f>
        <v>297</v>
      </c>
      <c r="R37" s="27">
        <f>'North Florida'!C37</f>
        <v>480</v>
      </c>
      <c r="S37" s="27">
        <f>'Northwest Florida '!C37</f>
        <v>0</v>
      </c>
      <c r="T37" s="27">
        <f>'Palm Beach'!C37</f>
        <v>200</v>
      </c>
      <c r="U37" s="27">
        <f>'Pasco-Hernando'!C37</f>
        <v>0</v>
      </c>
      <c r="V37" s="27">
        <f>Pensacola!C37</f>
        <v>59</v>
      </c>
      <c r="W37" s="27">
        <f>Polk!C37</f>
        <v>0</v>
      </c>
      <c r="X37" s="168">
        <f>'Saint Johns'!C37</f>
        <v>0</v>
      </c>
      <c r="Y37" s="27">
        <f>'Saint Pete'!C37</f>
        <v>1692</v>
      </c>
      <c r="Z37" s="27">
        <f>'Santa Fe'!C37</f>
        <v>620.12</v>
      </c>
      <c r="AA37" s="27">
        <f>Seminole!C37</f>
        <v>20</v>
      </c>
      <c r="AB37" s="27">
        <f>'South Florida'!C37</f>
        <v>0</v>
      </c>
      <c r="AC37" s="27">
        <f>Tallahassee!C37</f>
        <v>7.6</v>
      </c>
      <c r="AD37" s="27">
        <f>Valencia!C37</f>
        <v>842.39</v>
      </c>
      <c r="AE37" s="1144">
        <f t="shared" si="9"/>
        <v>19687.199999999997</v>
      </c>
      <c r="AF37" s="36"/>
      <c r="AG37" s="19"/>
      <c r="AH37" s="19"/>
      <c r="AI37" s="19"/>
      <c r="AJ37" s="19"/>
      <c r="AK37" s="19"/>
    </row>
    <row r="38" spans="1:37" s="166" customFormat="1" ht="24.95" customHeight="1">
      <c r="A38" s="202"/>
      <c r="B38" s="31" t="s">
        <v>37</v>
      </c>
      <c r="C38" s="76">
        <f>SUM(C30:C37)</f>
        <v>5309.82</v>
      </c>
      <c r="D38" s="76">
        <f t="shared" ref="D38:U38" si="10">SUM(D30:D37)</f>
        <v>5113.3500000000004</v>
      </c>
      <c r="E38" s="76">
        <f t="shared" ref="E38" si="11">SUM(E30:E37)</f>
        <v>3750</v>
      </c>
      <c r="F38" s="76">
        <f t="shared" si="10"/>
        <v>799</v>
      </c>
      <c r="G38" s="76">
        <f t="shared" si="10"/>
        <v>7334.58</v>
      </c>
      <c r="H38" s="76">
        <f t="shared" si="10"/>
        <v>4369</v>
      </c>
      <c r="I38" s="76">
        <f t="shared" si="10"/>
        <v>21494.46</v>
      </c>
      <c r="J38" s="76">
        <f>SUM(J30:J37)</f>
        <v>1398.86</v>
      </c>
      <c r="K38" s="76">
        <f t="shared" si="10"/>
        <v>1450</v>
      </c>
      <c r="L38" s="76">
        <f t="shared" si="10"/>
        <v>15901</v>
      </c>
      <c r="M38" s="76">
        <f t="shared" si="10"/>
        <v>0</v>
      </c>
      <c r="N38" s="76">
        <f>SUM(N30:N37)</f>
        <v>2293.5499999999997</v>
      </c>
      <c r="O38" s="76">
        <f t="shared" si="10"/>
        <v>3946.9800000000005</v>
      </c>
      <c r="P38" s="76">
        <f>SUM(P30:P37)</f>
        <v>5930.81</v>
      </c>
      <c r="Q38" s="76">
        <f t="shared" si="10"/>
        <v>13499</v>
      </c>
      <c r="R38" s="76">
        <f t="shared" si="10"/>
        <v>2902</v>
      </c>
      <c r="S38" s="76">
        <f t="shared" si="10"/>
        <v>0</v>
      </c>
      <c r="T38" s="76">
        <f t="shared" si="10"/>
        <v>2929</v>
      </c>
      <c r="U38" s="76">
        <f t="shared" si="10"/>
        <v>11354.289999999999</v>
      </c>
      <c r="V38" s="76">
        <f t="shared" ref="V38:AE38" si="12">SUM(V30:V37)</f>
        <v>905</v>
      </c>
      <c r="W38" s="76">
        <f t="shared" si="12"/>
        <v>15883.59</v>
      </c>
      <c r="X38" s="76">
        <f t="shared" si="12"/>
        <v>3386.51</v>
      </c>
      <c r="Y38" s="76">
        <f t="shared" si="12"/>
        <v>34117.01</v>
      </c>
      <c r="Z38" s="76">
        <f t="shared" si="12"/>
        <v>3788.92</v>
      </c>
      <c r="AA38" s="76">
        <f t="shared" si="12"/>
        <v>3853</v>
      </c>
      <c r="AB38" s="76">
        <f t="shared" si="12"/>
        <v>1080.43</v>
      </c>
      <c r="AC38" s="76">
        <f t="shared" si="12"/>
        <v>7247.28</v>
      </c>
      <c r="AD38" s="76">
        <f t="shared" si="12"/>
        <v>13560.38</v>
      </c>
      <c r="AE38" s="203">
        <f t="shared" si="12"/>
        <v>193597.82</v>
      </c>
      <c r="AF38" s="19"/>
      <c r="AG38" s="40">
        <f>AE38/$AE$40</f>
        <v>1.4895066204502335E-2</v>
      </c>
      <c r="AH38" s="41">
        <f>SUM(C38:AD38)</f>
        <v>193597.82</v>
      </c>
      <c r="AI38" s="41">
        <f>AE38-AH38</f>
        <v>0</v>
      </c>
      <c r="AJ38" s="19"/>
      <c r="AK38" s="19"/>
    </row>
    <row r="39" spans="1:37" s="166" customFormat="1" ht="39.950000000000003" customHeight="1" thickBot="1">
      <c r="A39" s="204"/>
      <c r="B39" s="42"/>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205"/>
      <c r="AF39" s="19"/>
      <c r="AG39" s="36"/>
      <c r="AH39" s="19"/>
      <c r="AI39" s="19"/>
      <c r="AJ39" s="19"/>
      <c r="AK39" s="19"/>
    </row>
    <row r="40" spans="1:37" s="166" customFormat="1" ht="39.950000000000003" customHeight="1" thickBot="1">
      <c r="A40" s="188"/>
      <c r="B40" s="1138" t="s">
        <v>35</v>
      </c>
      <c r="C40" s="184">
        <f>SUM(C14+C17+C19+C28+C38)</f>
        <v>492796.81</v>
      </c>
      <c r="D40" s="184">
        <f t="shared" ref="D40:AD40" si="13">SUM(D14+D17+D19+D28+D38)</f>
        <v>602906.86</v>
      </c>
      <c r="E40" s="184">
        <f t="shared" ref="E40" si="14">SUM(E14+E17+E19+E28+E38)</f>
        <v>103017</v>
      </c>
      <c r="F40" s="184">
        <f t="shared" si="13"/>
        <v>52342</v>
      </c>
      <c r="G40" s="184">
        <f t="shared" si="13"/>
        <v>687204.81</v>
      </c>
      <c r="H40" s="184">
        <f t="shared" si="13"/>
        <v>403992</v>
      </c>
      <c r="I40" s="184">
        <f t="shared" si="13"/>
        <v>1069038.99</v>
      </c>
      <c r="J40" s="184">
        <f>SUM(J14+J17+J19+J28+J38)</f>
        <v>41399.83</v>
      </c>
      <c r="K40" s="189">
        <f t="shared" si="13"/>
        <v>409668</v>
      </c>
      <c r="L40" s="189">
        <f t="shared" si="13"/>
        <v>820411</v>
      </c>
      <c r="M40" s="184">
        <f t="shared" si="13"/>
        <v>468682.55</v>
      </c>
      <c r="N40" s="184">
        <f>SUM(N14+N17+N19+N28+N38)</f>
        <v>149934.24999999997</v>
      </c>
      <c r="O40" s="184">
        <f t="shared" si="13"/>
        <v>127888.81</v>
      </c>
      <c r="P40" s="189">
        <f>SUM(P14+P17+P19+P28+P38)</f>
        <v>252291.07999999996</v>
      </c>
      <c r="Q40" s="189">
        <f t="shared" si="13"/>
        <v>2445939</v>
      </c>
      <c r="R40" s="189">
        <f t="shared" si="13"/>
        <v>91586</v>
      </c>
      <c r="S40" s="189">
        <f t="shared" si="13"/>
        <v>53929.66</v>
      </c>
      <c r="T40" s="189">
        <f t="shared" si="13"/>
        <v>507501</v>
      </c>
      <c r="U40" s="189">
        <f t="shared" si="13"/>
        <v>483166.54</v>
      </c>
      <c r="V40" s="189">
        <f t="shared" si="13"/>
        <v>206680</v>
      </c>
      <c r="W40" s="189">
        <f t="shared" si="13"/>
        <v>177218.65</v>
      </c>
      <c r="X40" s="189">
        <f t="shared" si="13"/>
        <v>154456.06000000003</v>
      </c>
      <c r="Y40" s="189">
        <f t="shared" si="13"/>
        <v>1106054.43</v>
      </c>
      <c r="Z40" s="189">
        <f t="shared" si="13"/>
        <v>485410.11000000004</v>
      </c>
      <c r="AA40" s="189">
        <f t="shared" si="13"/>
        <v>237506</v>
      </c>
      <c r="AB40" s="189">
        <f t="shared" si="13"/>
        <v>97345.7</v>
      </c>
      <c r="AC40" s="189">
        <f t="shared" si="13"/>
        <v>378534.71</v>
      </c>
      <c r="AD40" s="189">
        <f t="shared" si="13"/>
        <v>890544.23999999883</v>
      </c>
      <c r="AE40" s="190">
        <f>SUM(AE14+AE17+AE19+AE28+AE38)</f>
        <v>12997446.09</v>
      </c>
      <c r="AF40" s="19"/>
      <c r="AG40" s="40">
        <f>SUM(AG14:AG38)</f>
        <v>1.0000000000000002</v>
      </c>
      <c r="AH40" s="41">
        <f>SUM(C40:AD40)</f>
        <v>12997446.089999996</v>
      </c>
      <c r="AI40" s="41">
        <f>AE40-AH40</f>
        <v>0</v>
      </c>
      <c r="AJ40" s="19"/>
      <c r="AK40" s="19"/>
    </row>
    <row r="41" spans="1:37" s="166" customFormat="1" ht="20.25" hidden="1" customHeight="1">
      <c r="A41" s="186"/>
      <c r="B41" s="187"/>
      <c r="C41" s="178">
        <f>'Eastern Florida '!C40-'ACTUAL FUND 1'!C40</f>
        <v>0</v>
      </c>
      <c r="D41" s="178">
        <f>Broward!C40-'ACTUAL FUND 1'!D40</f>
        <v>0</v>
      </c>
      <c r="E41" s="178">
        <f>'Central Florida '!C40-'ACTUAL FUND 1'!E40</f>
        <v>0</v>
      </c>
      <c r="F41" s="178">
        <f>Chipola!C40-'ACTUAL FUND 1'!F40</f>
        <v>0</v>
      </c>
      <c r="G41" s="178">
        <f>Daytona!C40-'ACTUAL FUND 1'!G40</f>
        <v>0</v>
      </c>
      <c r="H41" s="178">
        <f>'FL SouthWestern'!C40-'ACTUAL FUND 1'!H40</f>
        <v>0</v>
      </c>
      <c r="I41" s="178">
        <f>FSCJ!C40-'ACTUAL FUND 1'!I40</f>
        <v>0</v>
      </c>
      <c r="J41" s="178">
        <f>'Florida Keys'!C40-'ACTUAL FUND 1'!J40</f>
        <v>0</v>
      </c>
      <c r="K41" s="178">
        <f>'Gulf Coast'!C40-'ACTUAL FUND 1'!K40</f>
        <v>0</v>
      </c>
      <c r="L41" s="178">
        <f>Hillsborough!C40-'ACTUAL FUND 1'!L40</f>
        <v>0</v>
      </c>
      <c r="M41" s="178">
        <f>'Indian River'!C40-'ACTUAL FUND 1'!M40</f>
        <v>0</v>
      </c>
      <c r="N41" s="178">
        <f>'Florida Gateway'!C40-'ACTUAL FUND 1'!N40</f>
        <v>0</v>
      </c>
      <c r="O41" s="178">
        <f>'Lake-Sumter'!C40-'ACTUAL FUND 1'!O40</f>
        <v>0</v>
      </c>
      <c r="P41" s="178">
        <f>'SCF, Manatee'!C40-'ACTUAL FUND 1'!P40</f>
        <v>0</v>
      </c>
      <c r="Q41" s="178">
        <f>'Miami Dade'!C40-'ACTUAL FUND 1'!Q40</f>
        <v>0</v>
      </c>
      <c r="R41" s="178">
        <f>'North Florida'!C40-'ACTUAL FUND 1'!R40</f>
        <v>0</v>
      </c>
      <c r="S41" s="178">
        <f>'Northwest Florida '!C40-'ACTUAL FUND 1'!S40</f>
        <v>0</v>
      </c>
      <c r="T41" s="178">
        <f>'Palm Beach'!C40-'ACTUAL FUND 1'!T40</f>
        <v>0</v>
      </c>
      <c r="U41" s="178">
        <f>'Pasco-Hernando'!C40-'ACTUAL FUND 1'!U40</f>
        <v>0</v>
      </c>
      <c r="V41" s="178">
        <f>Pensacola!C40-'ACTUAL FUND 1'!V40</f>
        <v>0</v>
      </c>
      <c r="W41" s="178">
        <f>Polk!C40-'ACTUAL FUND 1'!W40</f>
        <v>0</v>
      </c>
      <c r="X41" s="178" t="e">
        <f>#REF!-'ACTUAL FUND 1'!X40</f>
        <v>#REF!</v>
      </c>
      <c r="Y41" s="178">
        <f>'Saint Pete'!C40-'ACTUAL FUND 1'!Y40</f>
        <v>0</v>
      </c>
      <c r="Z41" s="178">
        <f>'Santa Fe'!C40-'ACTUAL FUND 1'!Z40</f>
        <v>0</v>
      </c>
      <c r="AA41" s="178">
        <f>Seminole!C38-'ACTUAL FUND 1'!AA40</f>
        <v>-233653</v>
      </c>
      <c r="AB41" s="178">
        <f>'South Florida'!C40-'ACTUAL FUND 1'!AB40</f>
        <v>0</v>
      </c>
      <c r="AC41" s="178">
        <f>Tallahassee!C40-'ACTUAL FUND 1'!AC40</f>
        <v>0</v>
      </c>
      <c r="AD41" s="178">
        <f>Valencia!C40-'ACTUAL FUND 1'!AD40</f>
        <v>0</v>
      </c>
      <c r="AE41" s="43"/>
      <c r="AF41" s="19"/>
      <c r="AG41" s="43"/>
      <c r="AH41" s="43"/>
      <c r="AI41" s="19"/>
      <c r="AJ41" s="19"/>
      <c r="AK41" s="19"/>
    </row>
    <row r="42" spans="1:37" s="1133" customFormat="1" ht="19.899999999999999" customHeight="1">
      <c r="A42" s="44" t="s">
        <v>6</v>
      </c>
      <c r="B42" s="44"/>
      <c r="C42" s="226"/>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9"/>
      <c r="AF42" s="228"/>
      <c r="AG42" s="230"/>
      <c r="AH42" s="230"/>
      <c r="AI42" s="228"/>
      <c r="AJ42" s="228"/>
      <c r="AK42" s="228"/>
    </row>
    <row r="43" spans="1:37" s="1133" customFormat="1" ht="19.899999999999999" customHeight="1">
      <c r="A43" s="44" t="s">
        <v>70</v>
      </c>
      <c r="B43" s="44"/>
      <c r="P43" s="228"/>
      <c r="Q43" s="228"/>
      <c r="R43" s="228"/>
      <c r="S43" s="228"/>
      <c r="T43" s="228"/>
      <c r="U43" s="228"/>
      <c r="V43" s="228"/>
      <c r="W43" s="228"/>
      <c r="X43" s="228"/>
      <c r="Y43" s="228"/>
      <c r="Z43" s="228"/>
      <c r="AA43" s="228"/>
      <c r="AB43" s="228"/>
      <c r="AC43" s="228"/>
      <c r="AD43" s="228"/>
      <c r="AE43" s="228"/>
      <c r="AF43" s="228"/>
      <c r="AG43" s="230"/>
      <c r="AH43" s="230"/>
      <c r="AI43" s="228"/>
      <c r="AJ43" s="228"/>
      <c r="AK43" s="228"/>
    </row>
    <row r="44" spans="1:37" s="166" customFormat="1" ht="15" customHeight="1">
      <c r="P44" s="19"/>
      <c r="Q44" s="19"/>
      <c r="R44" s="19"/>
      <c r="S44" s="19"/>
      <c r="T44" s="19"/>
      <c r="U44" s="19"/>
      <c r="V44" s="19"/>
      <c r="W44" s="19"/>
      <c r="X44" s="19"/>
      <c r="Y44" s="19"/>
      <c r="Z44" s="19"/>
      <c r="AA44" s="19"/>
      <c r="AB44" s="19"/>
      <c r="AC44" s="19"/>
      <c r="AD44" s="19"/>
      <c r="AE44" s="46"/>
      <c r="AF44" s="19"/>
      <c r="AG44" s="43"/>
      <c r="AH44" s="43"/>
      <c r="AI44" s="19"/>
      <c r="AJ44" s="19"/>
      <c r="AK44" s="19"/>
    </row>
    <row r="45" spans="1:37" s="166" customFormat="1" ht="15" customHeight="1">
      <c r="C45" s="45"/>
      <c r="D45" s="10"/>
      <c r="P45" s="19"/>
      <c r="Q45" s="19"/>
      <c r="R45" s="19"/>
      <c r="S45" s="19"/>
      <c r="T45" s="19"/>
      <c r="U45" s="19"/>
      <c r="V45" s="19"/>
      <c r="W45" s="19"/>
      <c r="X45" s="19"/>
      <c r="Y45" s="19"/>
      <c r="Z45" s="19"/>
      <c r="AA45" s="19"/>
      <c r="AB45" s="19"/>
      <c r="AC45" s="19"/>
      <c r="AD45" s="19"/>
      <c r="AE45" s="46"/>
      <c r="AF45" s="19"/>
      <c r="AG45" s="43"/>
      <c r="AH45" s="19"/>
      <c r="AI45" s="19"/>
      <c r="AJ45" s="19"/>
      <c r="AK45" s="19"/>
    </row>
    <row r="46" spans="1:37" s="166" customFormat="1" ht="14.1" customHeight="1">
      <c r="C46" s="30"/>
      <c r="P46" s="19"/>
      <c r="Q46" s="19"/>
      <c r="R46" s="19"/>
      <c r="S46" s="19"/>
      <c r="T46" s="19"/>
      <c r="U46" s="19"/>
      <c r="V46" s="19"/>
      <c r="W46" s="19"/>
      <c r="X46" s="19"/>
      <c r="Y46" s="19"/>
      <c r="Z46" s="19"/>
      <c r="AA46" s="19"/>
      <c r="AB46" s="19"/>
      <c r="AC46" s="19"/>
      <c r="AD46" s="19"/>
      <c r="AE46" s="47"/>
      <c r="AF46" s="19"/>
      <c r="AG46" s="43"/>
      <c r="AH46" s="19"/>
      <c r="AI46" s="19"/>
      <c r="AJ46" s="19"/>
      <c r="AK46" s="19"/>
    </row>
    <row r="47" spans="1:37" s="166" customFormat="1" ht="14.1" customHeight="1">
      <c r="N47" s="48"/>
      <c r="O47" s="48"/>
      <c r="T47" s="48"/>
      <c r="Z47" s="48"/>
      <c r="AG47" s="21"/>
      <c r="AJ47" s="19"/>
      <c r="AK47" s="19"/>
    </row>
    <row r="48" spans="1:37" s="166" customFormat="1" ht="14.1" customHeight="1">
      <c r="N48" s="48"/>
      <c r="O48" s="48"/>
      <c r="T48" s="48"/>
      <c r="Z48" s="48"/>
      <c r="AG48" s="21"/>
      <c r="AH48" s="49"/>
    </row>
    <row r="49" spans="14:34" s="166" customFormat="1" ht="14.1" customHeight="1">
      <c r="N49" s="48"/>
      <c r="O49" s="48"/>
      <c r="T49" s="48"/>
      <c r="Z49" s="48"/>
      <c r="AG49" s="21"/>
      <c r="AH49" s="50"/>
    </row>
    <row r="50" spans="14:34" s="166" customFormat="1" ht="14.1" customHeight="1">
      <c r="N50" s="48"/>
      <c r="O50" s="48"/>
      <c r="T50" s="48"/>
      <c r="Z50" s="48"/>
      <c r="AG50" s="21"/>
      <c r="AH50" s="51"/>
    </row>
    <row r="51" spans="14:34" s="166" customFormat="1" ht="14.1" customHeight="1">
      <c r="N51" s="48"/>
      <c r="O51" s="48"/>
      <c r="T51" s="48"/>
      <c r="Z51" s="48"/>
      <c r="AG51" s="21"/>
      <c r="AH51" s="51"/>
    </row>
    <row r="52" spans="14:34" s="166" customFormat="1" ht="14.1" customHeight="1">
      <c r="N52" s="48"/>
      <c r="O52" s="48"/>
      <c r="T52" s="48"/>
      <c r="Z52" s="48"/>
      <c r="AG52" s="21"/>
      <c r="AH52" s="52"/>
    </row>
    <row r="53" spans="14:34" s="166" customFormat="1" ht="14.1" customHeight="1">
      <c r="N53" s="48"/>
      <c r="O53" s="48"/>
      <c r="T53" s="48"/>
      <c r="Z53" s="48"/>
      <c r="AG53" s="21"/>
      <c r="AH53" s="51"/>
    </row>
    <row r="54" spans="14:34" s="166" customFormat="1" ht="14.1" customHeight="1">
      <c r="N54" s="48"/>
      <c r="O54" s="48"/>
      <c r="T54" s="48"/>
      <c r="Z54" s="48"/>
      <c r="AG54" s="21"/>
      <c r="AH54" s="51"/>
    </row>
    <row r="55" spans="14:34" s="166" customFormat="1" ht="14.1" customHeight="1">
      <c r="N55" s="48"/>
      <c r="O55" s="48"/>
      <c r="T55" s="48"/>
      <c r="Z55" s="48"/>
      <c r="AG55" s="21"/>
      <c r="AH55" s="51"/>
    </row>
    <row r="56" spans="14:34" s="166" customFormat="1" ht="14.1" customHeight="1">
      <c r="N56" s="48"/>
      <c r="O56" s="48"/>
      <c r="T56" s="48"/>
      <c r="Z56" s="48"/>
      <c r="AG56" s="21"/>
      <c r="AH56" s="51"/>
    </row>
    <row r="57" spans="14:34" s="166" customFormat="1" ht="14.1" customHeight="1">
      <c r="N57" s="48"/>
      <c r="O57" s="48"/>
      <c r="T57" s="48"/>
      <c r="Z57" s="48"/>
      <c r="AG57" s="21"/>
      <c r="AH57" s="51"/>
    </row>
    <row r="58" spans="14:34" s="166" customFormat="1" ht="14.1" customHeight="1">
      <c r="N58" s="48"/>
      <c r="O58" s="48"/>
      <c r="T58" s="48"/>
      <c r="Z58" s="48"/>
      <c r="AG58" s="21"/>
      <c r="AH58" s="51"/>
    </row>
    <row r="59" spans="14:34" s="166" customFormat="1" ht="14.1" customHeight="1">
      <c r="N59" s="48"/>
      <c r="O59" s="48"/>
      <c r="T59" s="48"/>
      <c r="Z59" s="48"/>
      <c r="AG59" s="21"/>
      <c r="AH59" s="53"/>
    </row>
    <row r="60" spans="14:34" s="166" customFormat="1" ht="14.1" customHeight="1">
      <c r="N60" s="48"/>
      <c r="O60" s="48"/>
      <c r="T60" s="48"/>
      <c r="Z60" s="48"/>
      <c r="AG60" s="21"/>
      <c r="AH60" s="53"/>
    </row>
    <row r="61" spans="14:34" s="166" customFormat="1" ht="14.1" customHeight="1">
      <c r="N61" s="48"/>
      <c r="O61" s="48"/>
      <c r="T61" s="48"/>
      <c r="Z61" s="48"/>
      <c r="AG61" s="21"/>
      <c r="AH61" s="51"/>
    </row>
    <row r="62" spans="14:34" s="166" customFormat="1" ht="14.1" customHeight="1">
      <c r="N62" s="48"/>
      <c r="O62" s="48"/>
      <c r="T62" s="48"/>
      <c r="Z62" s="48"/>
      <c r="AG62" s="21"/>
      <c r="AH62" s="51"/>
    </row>
    <row r="63" spans="14:34" s="166" customFormat="1" ht="14.1" customHeight="1">
      <c r="N63" s="48"/>
      <c r="O63" s="48"/>
      <c r="T63" s="48"/>
      <c r="Z63" s="48"/>
      <c r="AG63" s="21"/>
      <c r="AH63" s="51"/>
    </row>
    <row r="64" spans="14:34" s="166" customFormat="1" ht="14.1" customHeight="1">
      <c r="N64" s="48"/>
      <c r="O64" s="48"/>
      <c r="T64" s="48"/>
      <c r="Z64" s="48"/>
      <c r="AG64" s="21"/>
      <c r="AH64" s="51"/>
    </row>
    <row r="65" spans="14:34" s="166" customFormat="1" ht="14.1" customHeight="1">
      <c r="N65" s="48"/>
      <c r="O65" s="48"/>
      <c r="T65" s="48"/>
      <c r="Z65" s="48"/>
      <c r="AG65" s="21"/>
      <c r="AH65" s="51"/>
    </row>
    <row r="66" spans="14:34" s="166" customFormat="1" ht="14.1" customHeight="1">
      <c r="N66" s="48"/>
      <c r="O66" s="48"/>
      <c r="T66" s="48"/>
      <c r="Z66" s="48"/>
      <c r="AG66" s="21"/>
      <c r="AH66" s="51"/>
    </row>
    <row r="67" spans="14:34" s="166" customFormat="1" ht="14.1" customHeight="1">
      <c r="N67" s="48"/>
      <c r="O67" s="48"/>
      <c r="T67" s="48"/>
      <c r="Z67" s="48"/>
      <c r="AG67" s="21"/>
      <c r="AH67" s="51"/>
    </row>
    <row r="68" spans="14:34" s="166" customFormat="1" ht="14.1" customHeight="1">
      <c r="N68" s="48"/>
      <c r="O68" s="48"/>
      <c r="T68" s="48"/>
      <c r="Z68" s="48"/>
      <c r="AG68" s="21"/>
      <c r="AH68" s="51"/>
    </row>
    <row r="69" spans="14:34" s="166" customFormat="1" ht="14.1" customHeight="1">
      <c r="N69" s="48"/>
      <c r="O69" s="48"/>
      <c r="T69" s="48"/>
      <c r="Z69" s="48"/>
      <c r="AG69" s="21"/>
      <c r="AH69" s="52"/>
    </row>
    <row r="70" spans="14:34" s="166" customFormat="1" ht="14.1" customHeight="1">
      <c r="N70" s="48"/>
      <c r="O70" s="48"/>
      <c r="T70" s="48"/>
      <c r="Z70" s="48"/>
      <c r="AG70" s="21"/>
      <c r="AH70" s="51"/>
    </row>
    <row r="71" spans="14:34" s="166" customFormat="1" ht="14.1" customHeight="1">
      <c r="N71" s="48"/>
      <c r="O71" s="48"/>
      <c r="T71" s="48"/>
      <c r="Z71" s="48"/>
      <c r="AG71" s="21"/>
      <c r="AH71" s="51"/>
    </row>
    <row r="72" spans="14:34" s="166" customFormat="1" ht="14.1" customHeight="1">
      <c r="N72" s="48"/>
      <c r="O72" s="48"/>
      <c r="T72" s="48"/>
      <c r="Z72" s="48"/>
      <c r="AG72" s="21"/>
      <c r="AH72" s="51"/>
    </row>
    <row r="73" spans="14:34" s="166" customFormat="1" ht="14.1" customHeight="1">
      <c r="N73" s="48"/>
      <c r="O73" s="48"/>
      <c r="T73" s="48"/>
      <c r="Z73" s="48"/>
      <c r="AG73" s="21"/>
      <c r="AH73" s="51"/>
    </row>
    <row r="74" spans="14:34" s="166" customFormat="1" ht="14.1" customHeight="1">
      <c r="N74" s="48"/>
      <c r="O74" s="48"/>
      <c r="T74" s="48"/>
      <c r="Z74" s="48"/>
      <c r="AG74" s="21"/>
      <c r="AH74" s="51"/>
    </row>
    <row r="75" spans="14:34" s="166" customFormat="1" ht="14.1" customHeight="1">
      <c r="N75" s="48"/>
      <c r="O75" s="48"/>
      <c r="T75" s="48"/>
      <c r="Z75" s="48"/>
      <c r="AG75" s="21"/>
      <c r="AH75" s="51"/>
    </row>
    <row r="76" spans="14:34" s="166" customFormat="1" ht="14.1" customHeight="1">
      <c r="N76" s="48"/>
      <c r="O76" s="48"/>
      <c r="T76" s="48"/>
      <c r="Z76" s="48"/>
      <c r="AG76" s="21"/>
      <c r="AH76" s="51"/>
    </row>
    <row r="77" spans="14:34" s="166" customFormat="1" ht="14.1" customHeight="1">
      <c r="N77" s="48"/>
      <c r="O77" s="48"/>
      <c r="T77" s="48"/>
      <c r="Z77" s="48"/>
      <c r="AG77" s="21"/>
      <c r="AH77" s="51"/>
    </row>
    <row r="78" spans="14:34" s="166" customFormat="1" ht="14.1" customHeight="1">
      <c r="N78" s="48"/>
      <c r="O78" s="48"/>
      <c r="T78" s="48"/>
      <c r="Z78" s="48"/>
      <c r="AG78" s="21"/>
      <c r="AH78" s="22"/>
    </row>
    <row r="79" spans="14:34" s="166" customFormat="1" ht="14.1" customHeight="1">
      <c r="N79" s="48"/>
      <c r="O79" s="48"/>
      <c r="T79" s="48"/>
      <c r="Z79" s="48"/>
      <c r="AG79" s="21"/>
      <c r="AH79" s="21"/>
    </row>
    <row r="80" spans="14:34" s="166" customFormat="1" ht="14.1" customHeight="1">
      <c r="N80" s="48"/>
      <c r="O80" s="48"/>
      <c r="T80" s="48"/>
      <c r="Z80" s="48"/>
      <c r="AG80" s="21"/>
      <c r="AH80" s="21"/>
    </row>
    <row r="81" spans="14:34" s="166" customFormat="1" ht="14.1" customHeight="1">
      <c r="N81" s="48"/>
      <c r="O81" s="48"/>
      <c r="T81" s="48"/>
      <c r="Z81" s="48"/>
      <c r="AG81" s="21"/>
      <c r="AH81" s="21"/>
    </row>
    <row r="82" spans="14:34" s="166" customFormat="1" ht="14.1" customHeight="1">
      <c r="N82" s="48"/>
      <c r="O82" s="48"/>
      <c r="T82" s="48"/>
      <c r="Z82" s="48"/>
      <c r="AG82" s="21"/>
      <c r="AH82" s="21"/>
    </row>
    <row r="83" spans="14:34" s="166" customFormat="1" ht="14.1" customHeight="1">
      <c r="N83" s="48"/>
      <c r="O83" s="48"/>
      <c r="T83" s="48"/>
      <c r="Z83" s="48"/>
      <c r="AG83" s="21"/>
      <c r="AH83" s="21"/>
    </row>
    <row r="84" spans="14:34" s="166" customFormat="1" ht="14.1" customHeight="1">
      <c r="N84" s="48"/>
      <c r="O84" s="48"/>
      <c r="T84" s="48"/>
      <c r="Z84" s="48"/>
      <c r="AG84" s="21"/>
      <c r="AH84" s="21"/>
    </row>
    <row r="85" spans="14:34" s="166" customFormat="1" ht="14.1" customHeight="1">
      <c r="N85" s="48"/>
      <c r="O85" s="48"/>
      <c r="T85" s="48"/>
      <c r="Z85" s="48"/>
      <c r="AG85" s="21"/>
      <c r="AH85" s="21"/>
    </row>
    <row r="86" spans="14:34" s="166" customFormat="1" ht="14.1" customHeight="1">
      <c r="N86" s="48"/>
      <c r="O86" s="48"/>
      <c r="T86" s="48"/>
      <c r="Z86" s="48"/>
      <c r="AG86" s="21"/>
      <c r="AH86" s="21"/>
    </row>
    <row r="87" spans="14:34" s="166" customFormat="1" ht="14.1" customHeight="1">
      <c r="N87" s="48"/>
      <c r="O87" s="48"/>
      <c r="T87" s="48"/>
      <c r="Z87" s="48"/>
      <c r="AG87" s="21"/>
      <c r="AH87" s="21"/>
    </row>
    <row r="88" spans="14:34" s="166" customFormat="1" ht="14.1" customHeight="1">
      <c r="N88" s="48"/>
      <c r="O88" s="48"/>
      <c r="T88" s="48"/>
      <c r="Z88" s="48"/>
      <c r="AG88" s="21"/>
      <c r="AH88" s="21"/>
    </row>
    <row r="89" spans="14:34" s="166" customFormat="1" ht="14.1" customHeight="1">
      <c r="N89" s="48"/>
      <c r="O89" s="48"/>
      <c r="T89" s="48"/>
      <c r="Z89" s="48"/>
      <c r="AG89" s="21"/>
      <c r="AH89" s="21"/>
    </row>
    <row r="90" spans="14:34" s="166" customFormat="1" ht="14.1" customHeight="1">
      <c r="N90" s="48"/>
      <c r="O90" s="48"/>
      <c r="T90" s="48"/>
      <c r="Z90" s="48"/>
      <c r="AG90" s="21"/>
      <c r="AH90" s="21"/>
    </row>
    <row r="91" spans="14:34" s="166" customFormat="1" ht="14.1" customHeight="1">
      <c r="N91" s="48"/>
      <c r="O91" s="48"/>
      <c r="T91" s="48"/>
      <c r="Z91" s="48"/>
      <c r="AG91" s="21"/>
      <c r="AH91" s="21"/>
    </row>
    <row r="92" spans="14:34" s="166" customFormat="1" ht="14.1" customHeight="1">
      <c r="N92" s="48"/>
      <c r="O92" s="48"/>
      <c r="T92" s="48"/>
      <c r="Z92" s="48"/>
      <c r="AG92" s="21"/>
      <c r="AH92" s="21"/>
    </row>
    <row r="93" spans="14:34" s="166" customFormat="1" ht="14.1" customHeight="1">
      <c r="N93" s="48"/>
      <c r="O93" s="48"/>
      <c r="T93" s="48"/>
      <c r="Z93" s="48"/>
      <c r="AG93" s="21"/>
      <c r="AH93" s="21"/>
    </row>
    <row r="94" spans="14:34" s="166" customFormat="1" ht="14.1" customHeight="1">
      <c r="N94" s="48"/>
      <c r="O94" s="48"/>
      <c r="T94" s="48"/>
      <c r="Z94" s="48"/>
      <c r="AG94" s="21"/>
      <c r="AH94" s="21"/>
    </row>
    <row r="95" spans="14:34" s="166" customFormat="1" ht="14.1" customHeight="1">
      <c r="N95" s="48"/>
      <c r="O95" s="48"/>
      <c r="T95" s="48"/>
      <c r="Z95" s="48"/>
      <c r="AG95" s="21"/>
      <c r="AH95" s="21"/>
    </row>
    <row r="96" spans="14:34" s="166" customFormat="1" ht="14.1" customHeight="1">
      <c r="N96" s="48"/>
      <c r="O96" s="48"/>
      <c r="T96" s="48"/>
      <c r="Z96" s="48"/>
      <c r="AG96" s="21"/>
      <c r="AH96" s="21"/>
    </row>
    <row r="97" spans="14:34" s="166" customFormat="1" ht="14.1" customHeight="1">
      <c r="N97" s="48"/>
      <c r="O97" s="48"/>
      <c r="T97" s="48"/>
      <c r="Z97" s="48"/>
      <c r="AG97" s="21"/>
      <c r="AH97" s="21"/>
    </row>
    <row r="98" spans="14:34" s="166" customFormat="1" ht="14.1" customHeight="1">
      <c r="N98" s="48"/>
      <c r="O98" s="48"/>
      <c r="T98" s="48"/>
      <c r="Z98" s="48"/>
      <c r="AG98" s="21"/>
      <c r="AH98" s="21"/>
    </row>
    <row r="99" spans="14:34" s="166" customFormat="1" ht="14.1" customHeight="1">
      <c r="N99" s="48"/>
      <c r="O99" s="48"/>
      <c r="T99" s="48"/>
      <c r="Z99" s="48"/>
      <c r="AG99" s="21"/>
      <c r="AH99" s="21"/>
    </row>
    <row r="100" spans="14:34" s="166" customFormat="1" ht="14.1" customHeight="1">
      <c r="N100" s="48"/>
      <c r="O100" s="48"/>
      <c r="T100" s="48"/>
      <c r="Z100" s="48"/>
      <c r="AG100" s="21"/>
      <c r="AH100" s="21"/>
    </row>
    <row r="101" spans="14:34" s="166" customFormat="1" ht="14.1" customHeight="1">
      <c r="N101" s="48"/>
      <c r="O101" s="48"/>
      <c r="T101" s="48"/>
      <c r="Z101" s="48"/>
      <c r="AG101" s="21"/>
      <c r="AH101" s="21"/>
    </row>
    <row r="102" spans="14:34" s="166" customFormat="1" ht="14.1" customHeight="1">
      <c r="N102" s="48"/>
      <c r="O102" s="48"/>
      <c r="T102" s="48"/>
      <c r="Z102" s="48"/>
      <c r="AG102" s="21"/>
      <c r="AH102" s="21"/>
    </row>
  </sheetData>
  <printOptions horizontalCentered="1"/>
  <pageMargins left="0.5" right="0.25" top="0.75" bottom="0.75" header="0" footer="0.15"/>
  <pageSetup paperSize="5" scale="28" orientation="landscape" r:id="rId1"/>
  <headerFooter alignWithMargins="0">
    <oddFooter xml:space="preserve">&amp;L&amp;9&amp;Z&amp;F\&amp;A&amp;C     </oddFooter>
  </headerFooter>
  <rowBreaks count="1" manualBreakCount="1">
    <brk id="43" max="31" man="1"/>
  </rowBreaks>
  <ignoredErrors>
    <ignoredError sqref="C18:U19 V18:AB18 AC18:AE18 AE17"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9" width="12" style="1" customWidth="1"/>
    <col min="10" max="16384" width="9.6640625" style="1"/>
  </cols>
  <sheetData>
    <row r="1" spans="1:10" ht="21.95" customHeight="1">
      <c r="A1" s="1013" t="s">
        <v>39</v>
      </c>
      <c r="B1" s="798"/>
      <c r="C1" s="799"/>
      <c r="D1" s="799"/>
      <c r="E1" s="799"/>
      <c r="F1" s="799"/>
      <c r="G1" s="799"/>
      <c r="H1" s="800"/>
      <c r="I1" s="797"/>
      <c r="J1" s="797"/>
    </row>
    <row r="2" spans="1:10" ht="24" customHeight="1">
      <c r="A2" s="798" t="s">
        <v>0</v>
      </c>
      <c r="B2" s="798"/>
      <c r="C2" s="798"/>
      <c r="D2" s="798"/>
      <c r="E2" s="798"/>
      <c r="F2" s="798"/>
      <c r="G2" s="798"/>
      <c r="H2" s="800"/>
      <c r="I2" s="797"/>
      <c r="J2" s="797"/>
    </row>
    <row r="3" spans="1:10" ht="23.1" customHeight="1">
      <c r="A3" s="842" t="s">
        <v>114</v>
      </c>
      <c r="B3" s="798"/>
      <c r="C3" s="798"/>
      <c r="D3" s="798"/>
      <c r="E3" s="798"/>
      <c r="F3" s="798"/>
      <c r="G3" s="798"/>
      <c r="H3" s="800"/>
      <c r="I3" s="797"/>
      <c r="J3" s="797"/>
    </row>
    <row r="4" spans="1:10" ht="15" customHeight="1">
      <c r="A4" s="798"/>
      <c r="B4" s="798"/>
      <c r="C4" s="830"/>
      <c r="D4" s="830"/>
      <c r="E4" s="830"/>
      <c r="F4" s="798"/>
      <c r="G4" s="798"/>
      <c r="H4" s="800"/>
      <c r="I4" s="797"/>
      <c r="J4" s="797"/>
    </row>
    <row r="5" spans="1:10" ht="24.75" customHeight="1" thickBot="1">
      <c r="A5" s="798"/>
      <c r="B5" s="840" t="s">
        <v>115</v>
      </c>
      <c r="C5" s="1180" t="s">
        <v>62</v>
      </c>
      <c r="D5" s="1180"/>
      <c r="E5" s="1180"/>
      <c r="F5" s="1180"/>
      <c r="G5" s="1180"/>
      <c r="H5" s="800"/>
      <c r="I5" s="797"/>
      <c r="J5" s="797"/>
    </row>
    <row r="6" spans="1:10" ht="15" customHeight="1">
      <c r="A6" s="798"/>
      <c r="B6" s="798"/>
      <c r="C6" s="830"/>
      <c r="D6" s="830"/>
      <c r="E6" s="830"/>
      <c r="F6" s="798"/>
      <c r="G6" s="798"/>
      <c r="H6" s="800"/>
      <c r="I6" s="797"/>
      <c r="J6" s="797"/>
    </row>
    <row r="7" spans="1:10" ht="14.1" customHeight="1" thickBot="1">
      <c r="A7" s="800"/>
      <c r="B7" s="800"/>
      <c r="C7" s="800"/>
      <c r="D7" s="800"/>
      <c r="E7" s="800"/>
      <c r="F7" s="800"/>
      <c r="G7" s="800"/>
      <c r="H7" s="800"/>
      <c r="I7" s="797"/>
      <c r="J7" s="797"/>
    </row>
    <row r="8" spans="1:10" ht="106.9" customHeight="1" thickBot="1">
      <c r="A8" s="836"/>
      <c r="B8" s="837" t="s">
        <v>7</v>
      </c>
      <c r="C8" s="837" t="s">
        <v>71</v>
      </c>
      <c r="D8" s="837" t="s">
        <v>95</v>
      </c>
      <c r="E8" s="837" t="s">
        <v>98</v>
      </c>
      <c r="F8" s="837" t="s">
        <v>116</v>
      </c>
      <c r="G8" s="838" t="s">
        <v>36</v>
      </c>
      <c r="H8" s="831"/>
      <c r="I8" s="797"/>
      <c r="J8" s="797"/>
    </row>
    <row r="9" spans="1:10" ht="24.6" customHeight="1">
      <c r="A9" s="832" t="s">
        <v>1</v>
      </c>
      <c r="B9" s="833" t="s">
        <v>8</v>
      </c>
      <c r="C9" s="834"/>
      <c r="D9" s="835"/>
      <c r="E9" s="835"/>
      <c r="F9" s="835"/>
      <c r="G9" s="835"/>
      <c r="H9" s="801"/>
      <c r="I9" s="797"/>
      <c r="J9" s="797"/>
    </row>
    <row r="10" spans="1:10" ht="24.6" customHeight="1">
      <c r="A10" s="804">
        <v>1</v>
      </c>
      <c r="B10" s="823" t="s">
        <v>9</v>
      </c>
      <c r="C10" s="1122">
        <v>144312</v>
      </c>
      <c r="D10" s="1122">
        <v>0</v>
      </c>
      <c r="E10" s="1122">
        <v>0</v>
      </c>
      <c r="F10" s="1122">
        <v>0</v>
      </c>
      <c r="G10" s="1122">
        <f>SUM(C10:F10)</f>
        <v>144312</v>
      </c>
      <c r="H10" s="801"/>
      <c r="I10" s="797"/>
      <c r="J10" s="797"/>
    </row>
    <row r="11" spans="1:10" ht="24.6" customHeight="1">
      <c r="A11" s="804">
        <v>2</v>
      </c>
      <c r="B11" s="823" t="s">
        <v>10</v>
      </c>
      <c r="C11" s="1122">
        <v>314122</v>
      </c>
      <c r="D11" s="1122">
        <v>134152.07999999999</v>
      </c>
      <c r="E11" s="1122">
        <v>108.88</v>
      </c>
      <c r="F11" s="1122">
        <v>0</v>
      </c>
      <c r="G11" s="1165">
        <f t="shared" ref="G11:G13" si="0">SUM(C11:F11)</f>
        <v>448382.95999999996</v>
      </c>
      <c r="H11" s="801"/>
      <c r="I11" s="797"/>
      <c r="J11" s="797"/>
    </row>
    <row r="12" spans="1:10" ht="24.6" customHeight="1">
      <c r="A12" s="804">
        <v>3</v>
      </c>
      <c r="B12" s="823" t="s">
        <v>11</v>
      </c>
      <c r="C12" s="1122">
        <v>386906.42</v>
      </c>
      <c r="D12" s="1122">
        <v>185731</v>
      </c>
      <c r="E12" s="1122">
        <v>0</v>
      </c>
      <c r="F12" s="1122">
        <v>0</v>
      </c>
      <c r="G12" s="1165">
        <f t="shared" si="0"/>
        <v>572637.41999999993</v>
      </c>
      <c r="H12" s="801"/>
      <c r="I12" s="797"/>
      <c r="J12" s="797"/>
    </row>
    <row r="13" spans="1:10" ht="24.6" customHeight="1">
      <c r="A13" s="805">
        <v>4</v>
      </c>
      <c r="B13" s="823" t="s">
        <v>12</v>
      </c>
      <c r="C13" s="1122">
        <v>0</v>
      </c>
      <c r="D13" s="1122">
        <v>0</v>
      </c>
      <c r="E13" s="1122">
        <v>0</v>
      </c>
      <c r="F13" s="1122">
        <v>0</v>
      </c>
      <c r="G13" s="1165">
        <f t="shared" si="0"/>
        <v>0</v>
      </c>
      <c r="H13" s="801"/>
      <c r="I13" s="797"/>
      <c r="J13" s="797"/>
    </row>
    <row r="14" spans="1:10" ht="24.6" customHeight="1">
      <c r="A14" s="806"/>
      <c r="B14" s="839" t="s">
        <v>13</v>
      </c>
      <c r="C14" s="1123">
        <f>SUM(C10:C13)</f>
        <v>845340.41999999993</v>
      </c>
      <c r="D14" s="1123">
        <f t="shared" ref="D14:F14" si="1">SUM(D10:D13)</f>
        <v>319883.07999999996</v>
      </c>
      <c r="E14" s="1123">
        <f t="shared" si="1"/>
        <v>108.88</v>
      </c>
      <c r="F14" s="1123">
        <f t="shared" si="1"/>
        <v>0</v>
      </c>
      <c r="G14" s="1166">
        <f>SUM(C14:F14)</f>
        <v>1165332.3799999999</v>
      </c>
      <c r="H14" s="801"/>
      <c r="I14" s="1070"/>
      <c r="J14" s="1070"/>
    </row>
    <row r="15" spans="1:10" ht="43.9" customHeight="1">
      <c r="A15" s="802" t="s">
        <v>2</v>
      </c>
      <c r="B15" s="803" t="s">
        <v>14</v>
      </c>
      <c r="C15" s="1125"/>
      <c r="D15" s="1125"/>
      <c r="E15" s="1125"/>
      <c r="F15" s="1125"/>
      <c r="G15" s="1165"/>
      <c r="H15" s="801"/>
      <c r="I15" s="1064"/>
      <c r="J15" s="1064"/>
    </row>
    <row r="16" spans="1:10" ht="24.6" customHeight="1">
      <c r="A16" s="807">
        <v>1</v>
      </c>
      <c r="B16" s="824" t="s">
        <v>15</v>
      </c>
      <c r="C16" s="1126">
        <v>0</v>
      </c>
      <c r="D16" s="1126">
        <v>0</v>
      </c>
      <c r="E16" s="1126">
        <v>0</v>
      </c>
      <c r="F16" s="1126">
        <v>0</v>
      </c>
      <c r="G16" s="1165">
        <f>SUM(C16:F16)</f>
        <v>0</v>
      </c>
      <c r="H16" s="801"/>
      <c r="I16" s="1064"/>
      <c r="J16" s="1064"/>
    </row>
    <row r="17" spans="1:10" ht="43.9" customHeight="1">
      <c r="A17" s="808"/>
      <c r="B17" s="809" t="s">
        <v>16</v>
      </c>
      <c r="C17" s="1123">
        <f>SUM(C16)</f>
        <v>0</v>
      </c>
      <c r="D17" s="1123">
        <f t="shared" ref="D17:F17" si="2">SUM(D16)</f>
        <v>0</v>
      </c>
      <c r="E17" s="1123">
        <f t="shared" si="2"/>
        <v>0</v>
      </c>
      <c r="F17" s="1123">
        <f t="shared" si="2"/>
        <v>0</v>
      </c>
      <c r="G17" s="1166">
        <f>SUM(C17:F17)</f>
        <v>0</v>
      </c>
      <c r="H17" s="801"/>
      <c r="I17" s="1068"/>
      <c r="J17" s="1070"/>
    </row>
    <row r="18" spans="1:10" ht="43.9" customHeight="1">
      <c r="A18" s="802" t="s">
        <v>3</v>
      </c>
      <c r="B18" s="803" t="s">
        <v>38</v>
      </c>
      <c r="C18" s="1125">
        <v>225042</v>
      </c>
      <c r="D18" s="1126">
        <v>31615</v>
      </c>
      <c r="E18" s="1125">
        <v>0</v>
      </c>
      <c r="F18" s="1125">
        <v>0</v>
      </c>
      <c r="G18" s="1165">
        <f>SUM(C18:F18)</f>
        <v>256657</v>
      </c>
      <c r="H18" s="801"/>
      <c r="I18" s="1064"/>
      <c r="J18" s="1064"/>
    </row>
    <row r="19" spans="1:10" ht="24.6" customHeight="1">
      <c r="A19" s="808"/>
      <c r="B19" s="809" t="s">
        <v>17</v>
      </c>
      <c r="C19" s="1123">
        <f>SUM(C18)</f>
        <v>225042</v>
      </c>
      <c r="D19" s="1123">
        <f t="shared" ref="D19:F19" si="3">SUM(D18)</f>
        <v>31615</v>
      </c>
      <c r="E19" s="1123">
        <f t="shared" si="3"/>
        <v>0</v>
      </c>
      <c r="F19" s="1123">
        <f t="shared" si="3"/>
        <v>0</v>
      </c>
      <c r="G19" s="1166">
        <f>SUM(C19:F19)</f>
        <v>256657</v>
      </c>
      <c r="H19" s="801"/>
      <c r="I19" s="1068"/>
      <c r="J19" s="1070"/>
    </row>
    <row r="20" spans="1:10" ht="24.6" customHeight="1">
      <c r="A20" s="802" t="s">
        <v>4</v>
      </c>
      <c r="B20" s="803" t="s">
        <v>18</v>
      </c>
      <c r="C20" s="1125"/>
      <c r="D20" s="1125"/>
      <c r="E20" s="1125"/>
      <c r="F20" s="1125"/>
      <c r="G20" s="1165"/>
      <c r="H20" s="801"/>
      <c r="I20" s="1064"/>
      <c r="J20" s="1064"/>
    </row>
    <row r="21" spans="1:10" ht="24.6" customHeight="1">
      <c r="A21" s="804">
        <v>1</v>
      </c>
      <c r="B21" s="823" t="s">
        <v>19</v>
      </c>
      <c r="C21" s="1122">
        <v>0</v>
      </c>
      <c r="D21" s="1122">
        <v>0</v>
      </c>
      <c r="E21" s="1122">
        <v>0</v>
      </c>
      <c r="F21" s="1122">
        <v>0</v>
      </c>
      <c r="G21" s="1165">
        <f t="shared" ref="G21:G27" si="4">SUM(C21:F21)</f>
        <v>0</v>
      </c>
      <c r="H21" s="801"/>
      <c r="I21" s="1064"/>
      <c r="J21" s="1064"/>
    </row>
    <row r="22" spans="1:10" ht="24.6" customHeight="1">
      <c r="A22" s="804">
        <v>2</v>
      </c>
      <c r="B22" s="824" t="s">
        <v>40</v>
      </c>
      <c r="C22" s="1122">
        <v>0</v>
      </c>
      <c r="D22" s="1122">
        <v>0</v>
      </c>
      <c r="E22" s="1122">
        <v>0</v>
      </c>
      <c r="F22" s="1122">
        <v>0</v>
      </c>
      <c r="G22" s="1165">
        <f t="shared" si="4"/>
        <v>0</v>
      </c>
      <c r="H22" s="801"/>
      <c r="I22" s="1064"/>
      <c r="J22" s="1064"/>
    </row>
    <row r="23" spans="1:10" ht="24.6" customHeight="1">
      <c r="A23" s="804">
        <v>3</v>
      </c>
      <c r="B23" s="823" t="s">
        <v>20</v>
      </c>
      <c r="C23" s="1122">
        <v>0</v>
      </c>
      <c r="D23" s="1122">
        <v>0</v>
      </c>
      <c r="E23" s="1122">
        <v>0</v>
      </c>
      <c r="F23" s="1122">
        <v>0</v>
      </c>
      <c r="G23" s="1165">
        <f t="shared" si="4"/>
        <v>0</v>
      </c>
      <c r="H23" s="801"/>
      <c r="I23" s="1064"/>
      <c r="J23" s="1064"/>
    </row>
    <row r="24" spans="1:10" ht="24.6" customHeight="1">
      <c r="A24" s="804">
        <v>4</v>
      </c>
      <c r="B24" s="823" t="s">
        <v>21</v>
      </c>
      <c r="C24" s="1122">
        <v>0</v>
      </c>
      <c r="D24" s="1122">
        <v>0</v>
      </c>
      <c r="E24" s="1122">
        <v>12328.44</v>
      </c>
      <c r="F24" s="1122">
        <v>0</v>
      </c>
      <c r="G24" s="1165">
        <f t="shared" si="4"/>
        <v>12328.44</v>
      </c>
      <c r="H24" s="801"/>
      <c r="I24" s="1064"/>
      <c r="J24" s="1064"/>
    </row>
    <row r="25" spans="1:10" ht="24.6" customHeight="1">
      <c r="A25" s="804">
        <v>5</v>
      </c>
      <c r="B25" s="823" t="s">
        <v>22</v>
      </c>
      <c r="C25" s="1122">
        <v>0</v>
      </c>
      <c r="D25" s="1122">
        <v>0</v>
      </c>
      <c r="E25" s="1122">
        <v>0</v>
      </c>
      <c r="F25" s="1122">
        <v>0</v>
      </c>
      <c r="G25" s="1165">
        <f t="shared" si="4"/>
        <v>0</v>
      </c>
      <c r="H25" s="801"/>
      <c r="I25" s="1064"/>
      <c r="J25" s="1064"/>
    </row>
    <row r="26" spans="1:10" ht="24.6" customHeight="1">
      <c r="A26" s="804">
        <v>6</v>
      </c>
      <c r="B26" s="823" t="s">
        <v>23</v>
      </c>
      <c r="C26" s="1122">
        <v>1555</v>
      </c>
      <c r="D26" s="1122">
        <v>0</v>
      </c>
      <c r="E26" s="1122">
        <v>0</v>
      </c>
      <c r="F26" s="1122">
        <v>0</v>
      </c>
      <c r="G26" s="1165">
        <f t="shared" si="4"/>
        <v>1555</v>
      </c>
      <c r="H26" s="801"/>
      <c r="I26" s="1064"/>
      <c r="J26" s="1064"/>
    </row>
    <row r="27" spans="1:10" ht="24.6" customHeight="1">
      <c r="A27" s="804">
        <v>7</v>
      </c>
      <c r="B27" s="823" t="s">
        <v>24</v>
      </c>
      <c r="C27" s="1125">
        <v>0</v>
      </c>
      <c r="D27" s="1125">
        <v>0</v>
      </c>
      <c r="E27" s="1125">
        <v>0</v>
      </c>
      <c r="F27" s="1125">
        <v>0</v>
      </c>
      <c r="G27" s="1165">
        <f t="shared" si="4"/>
        <v>0</v>
      </c>
      <c r="H27" s="801"/>
      <c r="I27" s="1064"/>
      <c r="J27" s="1064"/>
    </row>
    <row r="28" spans="1:10" ht="24.6" customHeight="1">
      <c r="A28" s="810"/>
      <c r="B28" s="809" t="s">
        <v>25</v>
      </c>
      <c r="C28" s="1124">
        <f>SUM(C21:C27)</f>
        <v>1555</v>
      </c>
      <c r="D28" s="1124">
        <f t="shared" ref="D28:F28" si="5">SUM(D21:D27)</f>
        <v>0</v>
      </c>
      <c r="E28" s="1124">
        <f t="shared" si="5"/>
        <v>12328.44</v>
      </c>
      <c r="F28" s="1124">
        <f t="shared" si="5"/>
        <v>0</v>
      </c>
      <c r="G28" s="1166">
        <f>SUM(C28:F28)</f>
        <v>13883.44</v>
      </c>
      <c r="H28" s="811"/>
      <c r="I28" s="1064"/>
      <c r="J28" s="1064"/>
    </row>
    <row r="29" spans="1:10" ht="24.6" customHeight="1">
      <c r="A29" s="802" t="s">
        <v>5</v>
      </c>
      <c r="B29" s="822" t="s">
        <v>26</v>
      </c>
      <c r="C29" s="1125"/>
      <c r="D29" s="1125"/>
      <c r="E29" s="1125"/>
      <c r="F29" s="1125"/>
      <c r="G29" s="1167"/>
      <c r="H29" s="801"/>
      <c r="I29" s="1064"/>
      <c r="J29" s="1064"/>
    </row>
    <row r="30" spans="1:10" ht="24.6" customHeight="1">
      <c r="A30" s="804">
        <v>1</v>
      </c>
      <c r="B30" s="823" t="s">
        <v>27</v>
      </c>
      <c r="C30" s="1122">
        <v>0</v>
      </c>
      <c r="D30" s="1122">
        <v>0</v>
      </c>
      <c r="E30" s="1122">
        <v>0</v>
      </c>
      <c r="F30" s="1122">
        <v>0</v>
      </c>
      <c r="G30" s="1165">
        <f t="shared" ref="G30:G37" si="6">SUM(C30:F30)</f>
        <v>0</v>
      </c>
      <c r="H30" s="801"/>
      <c r="I30" s="1064"/>
      <c r="J30" s="1064"/>
    </row>
    <row r="31" spans="1:10" ht="24.6" customHeight="1">
      <c r="A31" s="804">
        <v>2</v>
      </c>
      <c r="B31" s="825" t="s">
        <v>28</v>
      </c>
      <c r="C31" s="1122">
        <v>3770</v>
      </c>
      <c r="D31" s="1122">
        <v>0</v>
      </c>
      <c r="E31" s="1122">
        <v>0</v>
      </c>
      <c r="F31" s="1122">
        <v>0</v>
      </c>
      <c r="G31" s="1165">
        <f t="shared" si="6"/>
        <v>3770</v>
      </c>
      <c r="H31" s="801"/>
      <c r="I31" s="1064"/>
      <c r="J31" s="1064"/>
    </row>
    <row r="32" spans="1:10" ht="24.6" customHeight="1">
      <c r="A32" s="804">
        <v>3</v>
      </c>
      <c r="B32" s="825" t="s">
        <v>29</v>
      </c>
      <c r="C32" s="1122">
        <v>104</v>
      </c>
      <c r="D32" s="1122">
        <v>0</v>
      </c>
      <c r="E32" s="1122">
        <v>2975</v>
      </c>
      <c r="F32" s="1122">
        <v>0</v>
      </c>
      <c r="G32" s="1165">
        <f t="shared" si="6"/>
        <v>3079</v>
      </c>
      <c r="H32" s="801"/>
      <c r="I32" s="1064"/>
      <c r="J32" s="1064"/>
    </row>
    <row r="33" spans="1:10" ht="24.6" customHeight="1">
      <c r="A33" s="804">
        <v>4</v>
      </c>
      <c r="B33" s="825" t="s">
        <v>30</v>
      </c>
      <c r="C33" s="1122">
        <v>12167</v>
      </c>
      <c r="D33" s="1122">
        <v>0</v>
      </c>
      <c r="E33" s="1122">
        <v>0</v>
      </c>
      <c r="F33" s="1122">
        <v>0</v>
      </c>
      <c r="G33" s="1165">
        <f t="shared" si="6"/>
        <v>12167</v>
      </c>
      <c r="H33" s="801"/>
      <c r="I33" s="1064"/>
      <c r="J33" s="1064"/>
    </row>
    <row r="34" spans="1:10" ht="24.6" customHeight="1">
      <c r="A34" s="804">
        <v>5</v>
      </c>
      <c r="B34" s="826" t="s">
        <v>31</v>
      </c>
      <c r="C34" s="1122">
        <v>0</v>
      </c>
      <c r="D34" s="1122">
        <v>0</v>
      </c>
      <c r="E34" s="1122">
        <v>0</v>
      </c>
      <c r="F34" s="1122">
        <v>0</v>
      </c>
      <c r="G34" s="1165">
        <f t="shared" si="6"/>
        <v>0</v>
      </c>
      <c r="H34" s="812"/>
      <c r="I34" s="1064"/>
      <c r="J34" s="1064"/>
    </row>
    <row r="35" spans="1:10" ht="24.6" customHeight="1">
      <c r="A35" s="804">
        <v>6</v>
      </c>
      <c r="B35" s="827" t="s">
        <v>32</v>
      </c>
      <c r="C35" s="1122">
        <v>16384.010000000002</v>
      </c>
      <c r="D35" s="1122">
        <v>486.84</v>
      </c>
      <c r="E35" s="1122">
        <v>0</v>
      </c>
      <c r="F35" s="1122">
        <v>0</v>
      </c>
      <c r="G35" s="1165">
        <f t="shared" si="6"/>
        <v>16870.850000000002</v>
      </c>
      <c r="H35" s="812"/>
      <c r="I35" s="1064"/>
      <c r="J35" s="1064"/>
    </row>
    <row r="36" spans="1:10" ht="24.6" customHeight="1">
      <c r="A36" s="804">
        <v>7</v>
      </c>
      <c r="B36" s="827" t="s">
        <v>33</v>
      </c>
      <c r="C36" s="1122">
        <v>0</v>
      </c>
      <c r="D36" s="1122">
        <v>0</v>
      </c>
      <c r="E36" s="1122">
        <v>0</v>
      </c>
      <c r="F36" s="1122">
        <v>0</v>
      </c>
      <c r="G36" s="1165">
        <f t="shared" si="6"/>
        <v>0</v>
      </c>
      <c r="H36" s="812"/>
      <c r="I36" s="1064"/>
      <c r="J36" s="1064"/>
    </row>
    <row r="37" spans="1:10" ht="24.6" customHeight="1">
      <c r="A37" s="804">
        <v>8</v>
      </c>
      <c r="B37" s="827" t="s">
        <v>34</v>
      </c>
      <c r="C37" s="1122">
        <v>1692</v>
      </c>
      <c r="D37" s="1122">
        <v>0</v>
      </c>
      <c r="E37" s="1122">
        <v>0</v>
      </c>
      <c r="F37" s="1122">
        <v>0</v>
      </c>
      <c r="G37" s="1165">
        <f t="shared" si="6"/>
        <v>1692</v>
      </c>
      <c r="H37" s="812"/>
      <c r="I37" s="1064"/>
      <c r="J37" s="1064"/>
    </row>
    <row r="38" spans="1:10" ht="24.6" customHeight="1">
      <c r="A38" s="813"/>
      <c r="B38" s="809" t="s">
        <v>37</v>
      </c>
      <c r="C38" s="1124">
        <f>SUM(C30:C37)</f>
        <v>34117.01</v>
      </c>
      <c r="D38" s="1124">
        <f t="shared" ref="D38:F38" si="7">SUM(D30:D37)</f>
        <v>486.84</v>
      </c>
      <c r="E38" s="1124">
        <f t="shared" si="7"/>
        <v>2975</v>
      </c>
      <c r="F38" s="1124">
        <f t="shared" si="7"/>
        <v>0</v>
      </c>
      <c r="G38" s="1166">
        <f>SUM(C38:F38)</f>
        <v>37578.85</v>
      </c>
      <c r="H38" s="812"/>
      <c r="I38" s="1068"/>
      <c r="J38" s="1070"/>
    </row>
    <row r="39" spans="1:10" ht="24.6" customHeight="1" thickBot="1">
      <c r="A39" s="814"/>
      <c r="B39" s="815"/>
      <c r="C39" s="1127"/>
      <c r="D39" s="1127"/>
      <c r="E39" s="1127"/>
      <c r="F39" s="1127"/>
      <c r="G39" s="1127"/>
      <c r="H39" s="812"/>
      <c r="I39" s="1064"/>
      <c r="J39" s="1064"/>
    </row>
    <row r="40" spans="1:10" ht="24.6" customHeight="1" thickBot="1">
      <c r="A40" s="816"/>
      <c r="B40" s="134" t="s">
        <v>35</v>
      </c>
      <c r="C40" s="1121">
        <f>SUM(C14+C17+C19+C28+C38)</f>
        <v>1106054.43</v>
      </c>
      <c r="D40" s="1121">
        <f t="shared" ref="D40:F40" si="8">SUM(D14+D17+D19+D28+D38)</f>
        <v>351984.92</v>
      </c>
      <c r="E40" s="1121">
        <f t="shared" si="8"/>
        <v>15412.32</v>
      </c>
      <c r="F40" s="1121">
        <f t="shared" si="8"/>
        <v>0</v>
      </c>
      <c r="G40" s="1121">
        <f t="shared" ref="G40" si="9">SUM(G14+G17+G19+G28+G38)</f>
        <v>1473451.67</v>
      </c>
      <c r="H40" s="812"/>
      <c r="I40" s="1070"/>
      <c r="J40" s="1070"/>
    </row>
    <row r="41" spans="1:10" ht="14.1" customHeight="1">
      <c r="A41" s="817"/>
      <c r="B41" s="818"/>
      <c r="C41" s="819"/>
      <c r="D41" s="819"/>
      <c r="E41" s="819"/>
      <c r="F41" s="819"/>
      <c r="G41" s="819"/>
      <c r="H41" s="797"/>
      <c r="I41" s="797"/>
      <c r="J41" s="797"/>
    </row>
    <row r="42" spans="1:10" ht="14.1" customHeight="1">
      <c r="A42" s="820" t="s">
        <v>6</v>
      </c>
      <c r="B42" s="800"/>
      <c r="C42" s="800"/>
      <c r="D42" s="800"/>
      <c r="E42" s="800"/>
      <c r="F42" s="800"/>
      <c r="G42" s="821"/>
      <c r="H42" s="797"/>
      <c r="I42" s="797"/>
      <c r="J42" s="797"/>
    </row>
    <row r="43" spans="1:10" ht="14.1" customHeight="1">
      <c r="A43" s="820" t="s">
        <v>169</v>
      </c>
      <c r="B43" s="800"/>
      <c r="C43" s="800"/>
      <c r="D43" s="800"/>
      <c r="E43" s="821"/>
      <c r="F43" s="800"/>
      <c r="G43" s="800"/>
      <c r="H43" s="797"/>
      <c r="I43" s="797"/>
      <c r="J43" s="797"/>
    </row>
    <row r="44" spans="1:10" ht="14.1" customHeight="1">
      <c r="A44" s="795"/>
      <c r="B44" s="795"/>
      <c r="C44" s="795"/>
      <c r="D44" s="795"/>
      <c r="E44" s="795"/>
      <c r="F44" s="795"/>
      <c r="G44" s="1115"/>
      <c r="H44" s="795"/>
      <c r="I44" s="795"/>
      <c r="J44" s="795"/>
    </row>
    <row r="45" spans="1:10" ht="25.9" customHeight="1">
      <c r="A45" s="843" t="s">
        <v>117</v>
      </c>
      <c r="B45" s="796"/>
      <c r="C45" s="796"/>
      <c r="D45" s="796"/>
      <c r="E45" s="796"/>
      <c r="F45" s="796"/>
      <c r="G45" s="796"/>
      <c r="H45" s="796"/>
      <c r="I45" s="796"/>
      <c r="J45" s="796"/>
    </row>
    <row r="46" spans="1:10" ht="14.1" customHeight="1">
      <c r="A46" s="795"/>
      <c r="B46" s="795"/>
      <c r="C46" s="795"/>
      <c r="D46" s="795"/>
      <c r="E46" s="795"/>
      <c r="F46" s="795"/>
      <c r="G46" s="795"/>
      <c r="H46" s="795"/>
      <c r="I46" s="795"/>
      <c r="J46" s="795"/>
    </row>
    <row r="47" spans="1:10" ht="14.1" customHeight="1">
      <c r="A47" s="795"/>
      <c r="B47" s="795"/>
      <c r="C47" s="795"/>
      <c r="D47" s="795"/>
      <c r="E47" s="795"/>
      <c r="F47" s="795"/>
      <c r="G47" s="795"/>
      <c r="H47" s="795"/>
      <c r="I47" s="795"/>
      <c r="J47" s="795"/>
    </row>
    <row r="48" spans="1:10" ht="14.1" customHeight="1">
      <c r="A48" s="795"/>
      <c r="B48" s="795"/>
      <c r="C48" s="795"/>
      <c r="D48" s="795"/>
      <c r="E48" s="795"/>
      <c r="F48" s="795"/>
      <c r="G48" s="795"/>
      <c r="H48" s="795"/>
      <c r="I48" s="795"/>
      <c r="J48" s="795"/>
    </row>
    <row r="49" spans="1:10" ht="15.6" hidden="1" customHeight="1">
      <c r="A49" s="795"/>
      <c r="B49" s="795"/>
      <c r="C49" s="795"/>
      <c r="D49" s="795"/>
      <c r="E49" s="795"/>
      <c r="F49" s="795"/>
      <c r="G49" s="795"/>
      <c r="H49" s="795"/>
      <c r="I49" s="795"/>
      <c r="J49" s="795"/>
    </row>
    <row r="50" spans="1:10" ht="14.1" hidden="1" customHeight="1">
      <c r="A50" s="841" t="s">
        <v>118</v>
      </c>
      <c r="B50" s="795"/>
      <c r="C50" s="795"/>
      <c r="D50" s="795"/>
      <c r="E50" s="795"/>
      <c r="F50" s="795"/>
      <c r="G50" s="795"/>
      <c r="H50" s="795"/>
      <c r="I50" s="795"/>
      <c r="J50" s="795"/>
    </row>
    <row r="51" spans="1:10" ht="14.1" hidden="1" customHeight="1">
      <c r="A51" s="828" t="s">
        <v>67</v>
      </c>
      <c r="B51" s="795"/>
      <c r="C51" s="795"/>
      <c r="D51" s="795"/>
      <c r="E51" s="795"/>
      <c r="F51" s="795"/>
      <c r="G51" s="795"/>
      <c r="H51" s="795"/>
      <c r="I51" s="795"/>
      <c r="J51" s="795"/>
    </row>
    <row r="52" spans="1:10" ht="14.1" hidden="1" customHeight="1">
      <c r="A52" s="828" t="s">
        <v>42</v>
      </c>
      <c r="B52" s="795"/>
      <c r="C52" s="795"/>
      <c r="D52" s="795"/>
      <c r="E52" s="795"/>
      <c r="F52" s="795"/>
      <c r="G52" s="795"/>
      <c r="H52" s="795"/>
      <c r="I52" s="795"/>
      <c r="J52" s="795"/>
    </row>
    <row r="53" spans="1:10" ht="14.1" hidden="1" customHeight="1">
      <c r="A53" s="828" t="s">
        <v>43</v>
      </c>
      <c r="B53" s="795"/>
      <c r="C53" s="795"/>
      <c r="D53" s="795"/>
      <c r="E53" s="795"/>
      <c r="F53" s="795"/>
      <c r="G53" s="795"/>
      <c r="H53" s="795"/>
      <c r="I53" s="795"/>
      <c r="J53" s="795"/>
    </row>
    <row r="54" spans="1:10" ht="14.1" hidden="1" customHeight="1">
      <c r="A54" s="828" t="s">
        <v>44</v>
      </c>
      <c r="B54" s="795"/>
      <c r="C54" s="795"/>
      <c r="D54" s="795"/>
      <c r="E54" s="795"/>
      <c r="F54" s="795"/>
      <c r="G54" s="795"/>
      <c r="H54" s="795"/>
      <c r="I54" s="795"/>
      <c r="J54" s="795"/>
    </row>
    <row r="55" spans="1:10" ht="14.1" hidden="1" customHeight="1">
      <c r="A55" s="828" t="s">
        <v>45</v>
      </c>
      <c r="B55" s="795"/>
      <c r="C55" s="795"/>
      <c r="D55" s="795"/>
      <c r="E55" s="795"/>
      <c r="F55" s="795"/>
      <c r="G55" s="795"/>
      <c r="H55" s="795"/>
      <c r="I55" s="795"/>
      <c r="J55" s="795"/>
    </row>
    <row r="56" spans="1:10" ht="14.1" hidden="1" customHeight="1">
      <c r="A56" s="828" t="s">
        <v>119</v>
      </c>
      <c r="B56" s="795"/>
      <c r="C56" s="795"/>
      <c r="D56" s="795"/>
      <c r="E56" s="795"/>
      <c r="F56" s="795"/>
      <c r="G56" s="795"/>
      <c r="H56" s="795"/>
      <c r="I56" s="795"/>
      <c r="J56" s="795"/>
    </row>
    <row r="57" spans="1:10" ht="14.1" hidden="1" customHeight="1">
      <c r="A57" s="828" t="s">
        <v>47</v>
      </c>
      <c r="B57" s="795"/>
      <c r="C57" s="795"/>
      <c r="D57" s="795"/>
      <c r="E57" s="795"/>
      <c r="F57" s="795"/>
      <c r="G57" s="795"/>
      <c r="H57" s="795"/>
      <c r="I57" s="795"/>
      <c r="J57" s="795"/>
    </row>
    <row r="58" spans="1:10" ht="14.1" hidden="1" customHeight="1">
      <c r="A58" s="828" t="s">
        <v>48</v>
      </c>
      <c r="B58" s="795"/>
      <c r="C58" s="795"/>
      <c r="D58" s="795"/>
      <c r="E58" s="795"/>
      <c r="F58" s="795"/>
      <c r="G58" s="795"/>
      <c r="H58" s="795"/>
      <c r="I58" s="795"/>
      <c r="J58" s="795"/>
    </row>
    <row r="59" spans="1:10" ht="14.1" hidden="1" customHeight="1">
      <c r="A59" s="828" t="s">
        <v>49</v>
      </c>
      <c r="B59" s="795"/>
      <c r="C59" s="795"/>
      <c r="D59" s="795"/>
      <c r="E59" s="795"/>
      <c r="F59" s="795"/>
      <c r="G59" s="795"/>
      <c r="H59" s="795"/>
      <c r="I59" s="795"/>
      <c r="J59" s="795"/>
    </row>
    <row r="60" spans="1:10" ht="14.1" hidden="1" customHeight="1">
      <c r="A60" s="828" t="s">
        <v>50</v>
      </c>
      <c r="B60" s="795"/>
      <c r="C60" s="795"/>
      <c r="D60" s="795"/>
      <c r="E60" s="795"/>
      <c r="F60" s="795"/>
      <c r="G60" s="795"/>
      <c r="H60" s="795"/>
      <c r="I60" s="795"/>
      <c r="J60" s="795"/>
    </row>
    <row r="61" spans="1:10" ht="14.1" hidden="1" customHeight="1">
      <c r="A61" s="828" t="s">
        <v>51</v>
      </c>
      <c r="B61" s="795"/>
      <c r="C61" s="795"/>
      <c r="D61" s="795"/>
      <c r="E61" s="795"/>
      <c r="F61" s="795"/>
      <c r="G61" s="795"/>
      <c r="H61" s="795"/>
      <c r="I61" s="795"/>
      <c r="J61" s="795"/>
    </row>
    <row r="62" spans="1:10" ht="14.1" hidden="1" customHeight="1">
      <c r="A62" s="828" t="s">
        <v>52</v>
      </c>
      <c r="B62" s="795"/>
      <c r="C62" s="795"/>
      <c r="D62" s="795"/>
      <c r="E62" s="795"/>
      <c r="F62" s="795"/>
      <c r="G62" s="795"/>
      <c r="H62" s="795"/>
      <c r="I62" s="795"/>
      <c r="J62" s="795"/>
    </row>
    <row r="63" spans="1:10" ht="14.1" hidden="1" customHeight="1">
      <c r="A63" s="828" t="s">
        <v>68</v>
      </c>
      <c r="B63" s="795"/>
      <c r="C63" s="795"/>
      <c r="D63" s="795"/>
      <c r="E63" s="795"/>
      <c r="F63" s="795"/>
      <c r="G63" s="795"/>
      <c r="H63" s="795"/>
      <c r="I63" s="795"/>
      <c r="J63" s="795"/>
    </row>
    <row r="64" spans="1:10" ht="14.1" hidden="1" customHeight="1">
      <c r="A64" s="828" t="s">
        <v>53</v>
      </c>
      <c r="B64" s="795"/>
      <c r="C64" s="795"/>
      <c r="D64" s="795"/>
      <c r="E64" s="795"/>
      <c r="F64" s="795"/>
      <c r="G64" s="795"/>
      <c r="H64" s="795"/>
      <c r="I64" s="795"/>
      <c r="J64" s="795"/>
    </row>
    <row r="65" spans="1:10" ht="14.1" hidden="1" customHeight="1">
      <c r="A65" s="828" t="s">
        <v>54</v>
      </c>
      <c r="B65" s="795"/>
      <c r="C65" s="795"/>
      <c r="D65" s="795"/>
      <c r="E65" s="795"/>
      <c r="F65" s="795"/>
      <c r="G65" s="795"/>
      <c r="H65" s="795"/>
      <c r="I65" s="795"/>
      <c r="J65" s="795"/>
    </row>
    <row r="66" spans="1:10" ht="14.1" hidden="1" customHeight="1">
      <c r="A66" s="828" t="s">
        <v>55</v>
      </c>
      <c r="B66" s="795"/>
      <c r="C66" s="795"/>
      <c r="D66" s="795"/>
      <c r="E66" s="795"/>
      <c r="F66" s="795"/>
      <c r="G66" s="795"/>
      <c r="H66" s="795"/>
      <c r="I66" s="795"/>
      <c r="J66" s="795"/>
    </row>
    <row r="67" spans="1:10" ht="14.1" hidden="1" customHeight="1">
      <c r="A67" s="828" t="s">
        <v>56</v>
      </c>
      <c r="B67" s="795"/>
      <c r="C67" s="795"/>
      <c r="D67" s="795"/>
      <c r="E67" s="795"/>
      <c r="F67" s="795"/>
      <c r="G67" s="795"/>
      <c r="H67" s="795"/>
      <c r="I67" s="795"/>
      <c r="J67" s="795"/>
    </row>
    <row r="68" spans="1:10" ht="14.1" hidden="1" customHeight="1">
      <c r="A68" s="828" t="s">
        <v>57</v>
      </c>
      <c r="B68" s="795"/>
      <c r="C68" s="795"/>
      <c r="D68" s="795"/>
      <c r="E68" s="795"/>
      <c r="F68" s="795"/>
      <c r="G68" s="795"/>
      <c r="H68" s="795"/>
      <c r="I68" s="795"/>
      <c r="J68" s="795"/>
    </row>
    <row r="69" spans="1:10" ht="14.1" hidden="1" customHeight="1">
      <c r="A69" s="828" t="s">
        <v>120</v>
      </c>
      <c r="B69" s="795"/>
      <c r="C69" s="795"/>
      <c r="D69" s="795"/>
      <c r="E69" s="795"/>
      <c r="F69" s="795"/>
      <c r="G69" s="795"/>
      <c r="H69" s="795"/>
      <c r="I69" s="795"/>
      <c r="J69" s="795"/>
    </row>
    <row r="70" spans="1:10" ht="14.1" hidden="1" customHeight="1">
      <c r="A70" s="828" t="s">
        <v>59</v>
      </c>
      <c r="B70" s="795"/>
      <c r="C70" s="795"/>
      <c r="D70" s="795"/>
      <c r="E70" s="795"/>
      <c r="F70" s="795"/>
      <c r="G70" s="795"/>
      <c r="H70" s="795"/>
      <c r="I70" s="795"/>
      <c r="J70" s="795"/>
    </row>
    <row r="71" spans="1:10" ht="14.1" hidden="1" customHeight="1">
      <c r="A71" s="828" t="s">
        <v>60</v>
      </c>
      <c r="B71" s="795"/>
      <c r="C71" s="795"/>
      <c r="D71" s="795"/>
      <c r="E71" s="795"/>
      <c r="F71" s="795"/>
      <c r="G71" s="795"/>
      <c r="H71" s="795"/>
      <c r="I71" s="795"/>
      <c r="J71" s="795"/>
    </row>
    <row r="72" spans="1:10" ht="14.1" hidden="1" customHeight="1">
      <c r="A72" s="829" t="s">
        <v>61</v>
      </c>
      <c r="B72" s="795"/>
      <c r="C72" s="795"/>
      <c r="D72" s="795"/>
      <c r="E72" s="795"/>
      <c r="F72" s="795"/>
      <c r="G72" s="795"/>
      <c r="H72" s="795"/>
      <c r="I72" s="795"/>
      <c r="J72" s="795"/>
    </row>
    <row r="73" spans="1:10" ht="14.1" hidden="1" customHeight="1">
      <c r="A73" s="829" t="s">
        <v>62</v>
      </c>
      <c r="B73" s="795"/>
      <c r="C73" s="795"/>
      <c r="D73" s="795"/>
      <c r="E73" s="795"/>
      <c r="F73" s="795"/>
      <c r="G73" s="795"/>
      <c r="H73" s="795"/>
      <c r="I73" s="795"/>
      <c r="J73" s="795"/>
    </row>
    <row r="74" spans="1:10" ht="14.1" hidden="1" customHeight="1">
      <c r="A74" s="829" t="s">
        <v>63</v>
      </c>
      <c r="B74" s="795"/>
      <c r="C74" s="795"/>
      <c r="D74" s="795"/>
      <c r="E74" s="795"/>
      <c r="F74" s="795"/>
      <c r="G74" s="795"/>
      <c r="H74" s="795"/>
      <c r="I74" s="795"/>
      <c r="J74" s="795"/>
    </row>
    <row r="75" spans="1:10" ht="14.1" hidden="1" customHeight="1">
      <c r="A75" s="829" t="s">
        <v>64</v>
      </c>
      <c r="B75" s="795"/>
      <c r="C75" s="795"/>
      <c r="D75" s="795"/>
      <c r="E75" s="795"/>
      <c r="F75" s="795"/>
      <c r="G75" s="795"/>
      <c r="H75" s="795"/>
      <c r="I75" s="795"/>
      <c r="J75" s="795"/>
    </row>
    <row r="76" spans="1:10" ht="14.1" hidden="1" customHeight="1">
      <c r="A76" s="829" t="s">
        <v>69</v>
      </c>
      <c r="B76" s="795"/>
      <c r="C76" s="795"/>
      <c r="D76" s="795"/>
      <c r="E76" s="795"/>
      <c r="F76" s="795"/>
      <c r="G76" s="795"/>
      <c r="H76" s="795"/>
      <c r="I76" s="795"/>
      <c r="J76" s="795"/>
    </row>
    <row r="77" spans="1:10" ht="14.1" hidden="1" customHeight="1">
      <c r="A77" s="829" t="s">
        <v>65</v>
      </c>
      <c r="B77" s="795"/>
      <c r="C77" s="795"/>
      <c r="D77" s="795"/>
      <c r="E77" s="795"/>
      <c r="F77" s="795"/>
      <c r="G77" s="795"/>
      <c r="H77" s="795"/>
      <c r="I77" s="795"/>
      <c r="J77" s="795"/>
    </row>
    <row r="78" spans="1:10" ht="14.1" hidden="1" customHeight="1">
      <c r="A78" s="829" t="s">
        <v>66</v>
      </c>
      <c r="B78" s="795"/>
      <c r="C78" s="795"/>
      <c r="D78" s="795"/>
      <c r="E78" s="795"/>
      <c r="F78" s="795"/>
      <c r="G78" s="795"/>
      <c r="H78" s="795"/>
      <c r="I78" s="795"/>
      <c r="J78" s="795"/>
    </row>
    <row r="79" spans="1:10" ht="14.1" customHeight="1">
      <c r="A79" s="796"/>
      <c r="B79" s="795"/>
      <c r="C79" s="795"/>
      <c r="D79" s="795"/>
      <c r="E79" s="795"/>
      <c r="F79" s="795"/>
      <c r="G79" s="795"/>
      <c r="H79" s="795"/>
      <c r="I79" s="795"/>
      <c r="J79" s="795"/>
    </row>
    <row r="80" spans="1:10" ht="14.1" customHeight="1">
      <c r="A80" s="148"/>
      <c r="B80" s="148"/>
      <c r="C80" s="148"/>
      <c r="D80" s="148"/>
      <c r="E80" s="148"/>
      <c r="F80" s="148"/>
      <c r="G80" s="148"/>
      <c r="H80" s="148"/>
      <c r="I80" s="148"/>
      <c r="J80" s="148"/>
    </row>
    <row r="81" spans="1:10" ht="14.1" customHeight="1">
      <c r="A81" s="148"/>
      <c r="B81" s="148"/>
      <c r="C81" s="148"/>
      <c r="D81" s="148"/>
      <c r="E81" s="148"/>
      <c r="F81" s="148"/>
      <c r="G81" s="148"/>
      <c r="H81" s="148"/>
      <c r="I81" s="148"/>
      <c r="J81" s="148"/>
    </row>
    <row r="82" spans="1:10" ht="14.1" customHeight="1">
      <c r="A82" s="148"/>
      <c r="B82" s="148"/>
      <c r="C82" s="148"/>
      <c r="D82" s="148"/>
      <c r="E82" s="148"/>
      <c r="F82" s="148"/>
      <c r="G82" s="148"/>
      <c r="H82" s="148"/>
      <c r="I82" s="148"/>
      <c r="J82" s="148"/>
    </row>
    <row r="83" spans="1:10" ht="14.1" customHeight="1">
      <c r="A83" s="148"/>
      <c r="B83" s="148"/>
      <c r="C83" s="148"/>
      <c r="D83" s="148"/>
      <c r="E83" s="148"/>
      <c r="F83" s="148"/>
      <c r="G83" s="148"/>
      <c r="H83" s="148"/>
      <c r="I83" s="148"/>
      <c r="J83" s="148"/>
    </row>
    <row r="84" spans="1:10" ht="14.1" customHeight="1">
      <c r="A84" s="148"/>
      <c r="B84" s="148"/>
      <c r="C84" s="148"/>
      <c r="D84" s="148"/>
      <c r="E84" s="148"/>
      <c r="F84" s="148"/>
      <c r="G84" s="148"/>
      <c r="H84" s="148"/>
      <c r="I84" s="148"/>
      <c r="J84" s="148"/>
    </row>
    <row r="85" spans="1:10" ht="14.1" customHeight="1">
      <c r="A85" s="148"/>
      <c r="B85" s="148"/>
      <c r="C85" s="148"/>
      <c r="D85" s="148"/>
      <c r="E85" s="148"/>
      <c r="F85" s="148"/>
      <c r="G85" s="148"/>
      <c r="H85" s="148"/>
      <c r="I85" s="148"/>
      <c r="J85" s="148"/>
    </row>
    <row r="86" spans="1:10" ht="14.1" customHeight="1">
      <c r="A86" s="148"/>
      <c r="B86" s="148"/>
      <c r="C86" s="148"/>
      <c r="D86" s="148"/>
      <c r="E86" s="148"/>
      <c r="F86" s="148"/>
      <c r="G86" s="148"/>
      <c r="H86" s="148"/>
      <c r="I86" s="148"/>
      <c r="J86" s="148"/>
    </row>
    <row r="87" spans="1:10" ht="14.1" customHeight="1">
      <c r="A87" s="148"/>
      <c r="B87" s="148"/>
      <c r="C87" s="148"/>
      <c r="D87" s="148"/>
      <c r="E87" s="148"/>
      <c r="F87" s="148"/>
      <c r="G87" s="148"/>
      <c r="H87" s="148"/>
      <c r="I87" s="148"/>
      <c r="J87" s="148"/>
    </row>
    <row r="88" spans="1:10" ht="14.1" customHeight="1">
      <c r="A88" s="148"/>
      <c r="B88" s="148"/>
      <c r="C88" s="148"/>
      <c r="D88" s="148"/>
      <c r="E88" s="148"/>
      <c r="F88" s="148"/>
      <c r="G88" s="148"/>
      <c r="H88" s="148"/>
      <c r="I88" s="148"/>
      <c r="J88" s="148"/>
    </row>
    <row r="89" spans="1:10" ht="14.1" customHeight="1">
      <c r="A89" s="148"/>
      <c r="B89" s="148"/>
      <c r="C89" s="148"/>
      <c r="D89" s="148"/>
      <c r="E89" s="148"/>
      <c r="F89" s="148"/>
      <c r="G89" s="148"/>
      <c r="H89" s="148"/>
      <c r="I89" s="148"/>
      <c r="J89" s="148"/>
    </row>
    <row r="90" spans="1:10" ht="14.1" customHeight="1">
      <c r="A90" s="148"/>
      <c r="B90" s="148"/>
      <c r="C90" s="148"/>
      <c r="D90" s="148"/>
      <c r="E90" s="148"/>
      <c r="F90" s="148"/>
      <c r="G90" s="148"/>
      <c r="H90" s="148"/>
      <c r="I90" s="148"/>
      <c r="J90" s="148"/>
    </row>
    <row r="91" spans="1:10" ht="14.1" customHeight="1">
      <c r="A91" s="148"/>
      <c r="B91" s="148"/>
      <c r="C91" s="148"/>
      <c r="D91" s="148"/>
      <c r="E91" s="148"/>
      <c r="F91" s="148"/>
      <c r="G91" s="148"/>
      <c r="H91" s="148"/>
      <c r="I91" s="148"/>
      <c r="J91" s="148"/>
    </row>
    <row r="92" spans="1:10" ht="14.1" customHeight="1">
      <c r="A92" s="148"/>
      <c r="B92" s="148"/>
      <c r="C92" s="148"/>
      <c r="D92" s="148"/>
      <c r="E92" s="148"/>
      <c r="F92" s="148"/>
      <c r="G92" s="148"/>
      <c r="H92" s="148"/>
      <c r="I92" s="148"/>
      <c r="J92" s="148"/>
    </row>
    <row r="93" spans="1:10" ht="14.1" customHeight="1">
      <c r="A93" s="148"/>
      <c r="B93" s="148"/>
      <c r="C93" s="148"/>
      <c r="D93" s="148"/>
      <c r="E93" s="148"/>
      <c r="F93" s="148"/>
      <c r="G93" s="148"/>
      <c r="H93" s="148"/>
      <c r="I93" s="148"/>
      <c r="J93" s="148"/>
    </row>
    <row r="94" spans="1:10" ht="14.1" customHeight="1">
      <c r="A94" s="148"/>
      <c r="B94" s="148"/>
      <c r="C94" s="148"/>
      <c r="D94" s="148"/>
      <c r="E94" s="148"/>
      <c r="F94" s="148"/>
      <c r="G94" s="148"/>
      <c r="H94" s="148"/>
      <c r="I94" s="148"/>
      <c r="J94" s="148"/>
    </row>
    <row r="95" spans="1:10" ht="14.1" customHeight="1">
      <c r="A95" s="148"/>
      <c r="B95" s="148"/>
      <c r="C95" s="148"/>
      <c r="D95" s="148"/>
      <c r="E95" s="148"/>
      <c r="F95" s="148"/>
      <c r="G95" s="148"/>
      <c r="H95" s="148"/>
      <c r="I95" s="148"/>
      <c r="J95" s="148"/>
    </row>
    <row r="96" spans="1:10" ht="14.1" customHeight="1">
      <c r="A96" s="148"/>
      <c r="B96" s="148"/>
      <c r="C96" s="148"/>
      <c r="D96" s="148"/>
      <c r="E96" s="148"/>
      <c r="F96" s="148"/>
      <c r="G96" s="148"/>
      <c r="H96" s="148"/>
      <c r="I96" s="148"/>
      <c r="J96" s="148"/>
    </row>
    <row r="97" spans="1:10" ht="14.1" customHeight="1">
      <c r="A97" s="148"/>
      <c r="B97" s="148"/>
      <c r="C97" s="148"/>
      <c r="D97" s="148"/>
      <c r="E97" s="148"/>
      <c r="F97" s="148"/>
      <c r="G97" s="148"/>
      <c r="H97" s="148"/>
      <c r="I97" s="148"/>
      <c r="J97" s="148"/>
    </row>
    <row r="98" spans="1:10" ht="14.1" customHeight="1">
      <c r="A98" s="148"/>
      <c r="B98" s="148"/>
      <c r="C98" s="148"/>
      <c r="D98" s="148"/>
      <c r="E98" s="148"/>
      <c r="F98" s="148"/>
      <c r="G98" s="148"/>
      <c r="H98" s="148"/>
      <c r="I98" s="148"/>
      <c r="J98" s="148"/>
    </row>
    <row r="99" spans="1:10" ht="14.1" customHeight="1">
      <c r="A99" s="148"/>
      <c r="B99" s="148"/>
      <c r="C99" s="148"/>
      <c r="D99" s="148"/>
      <c r="E99" s="148"/>
      <c r="F99" s="148"/>
      <c r="G99" s="148"/>
      <c r="H99" s="148"/>
      <c r="I99" s="148"/>
      <c r="J99" s="148"/>
    </row>
    <row r="100" spans="1:10" ht="14.1" customHeight="1">
      <c r="A100" s="148"/>
      <c r="B100" s="148"/>
      <c r="C100" s="148"/>
      <c r="D100" s="148"/>
      <c r="E100" s="148"/>
      <c r="F100" s="148"/>
      <c r="G100" s="148"/>
      <c r="H100" s="148"/>
      <c r="I100" s="148"/>
      <c r="J100" s="148"/>
    </row>
    <row r="101" spans="1:10" ht="14.1" customHeight="1">
      <c r="A101" s="148"/>
      <c r="B101" s="148"/>
      <c r="C101" s="148"/>
      <c r="D101" s="148"/>
      <c r="E101" s="148"/>
      <c r="F101" s="148"/>
      <c r="G101" s="148"/>
      <c r="H101" s="148"/>
      <c r="I101" s="148"/>
      <c r="J101" s="148"/>
    </row>
    <row r="102" spans="1:10" ht="14.1" customHeight="1">
      <c r="A102" s="148"/>
      <c r="B102" s="148"/>
      <c r="C102" s="148"/>
      <c r="D102" s="148"/>
      <c r="E102" s="148"/>
      <c r="F102" s="148"/>
      <c r="G102" s="148"/>
      <c r="H102" s="148"/>
      <c r="I102" s="148"/>
      <c r="J102" s="148"/>
    </row>
    <row r="103" spans="1:10" ht="14.1" customHeight="1">
      <c r="A103" s="148"/>
      <c r="B103" s="148"/>
      <c r="C103" s="148"/>
      <c r="D103" s="148"/>
      <c r="E103" s="148"/>
      <c r="F103" s="148"/>
      <c r="G103" s="148"/>
      <c r="H103" s="148"/>
      <c r="I103" s="148"/>
      <c r="J103" s="148"/>
    </row>
    <row r="104" spans="1:10" ht="14.1" customHeight="1">
      <c r="A104" s="148"/>
      <c r="B104" s="148"/>
      <c r="C104" s="148"/>
      <c r="D104" s="148"/>
      <c r="E104" s="148"/>
      <c r="F104" s="148"/>
      <c r="G104" s="148"/>
      <c r="H104" s="148"/>
      <c r="I104" s="148"/>
      <c r="J104" s="148"/>
    </row>
    <row r="105" spans="1:10" ht="14.1" customHeight="1">
      <c r="A105" s="148"/>
      <c r="B105" s="148"/>
      <c r="C105" s="148"/>
      <c r="D105" s="148"/>
      <c r="E105" s="148"/>
      <c r="F105" s="148"/>
      <c r="G105" s="148"/>
      <c r="H105" s="148"/>
      <c r="I105" s="148"/>
      <c r="J105" s="148"/>
    </row>
    <row r="106" spans="1:10" ht="14.1" customHeight="1">
      <c r="A106" s="148"/>
      <c r="B106" s="148"/>
      <c r="C106" s="148"/>
      <c r="D106" s="148"/>
      <c r="E106" s="148"/>
      <c r="F106" s="148"/>
      <c r="G106" s="148"/>
      <c r="H106" s="148"/>
      <c r="I106" s="148"/>
      <c r="J106" s="148"/>
    </row>
    <row r="107" spans="1:10" ht="14.1" customHeight="1">
      <c r="A107" s="148"/>
      <c r="B107" s="148"/>
      <c r="C107" s="148"/>
      <c r="D107" s="148"/>
      <c r="E107" s="148"/>
      <c r="F107" s="148"/>
      <c r="G107" s="148"/>
      <c r="H107" s="148"/>
      <c r="I107" s="148"/>
      <c r="J107" s="148"/>
    </row>
    <row r="108" spans="1:10" ht="14.1" customHeight="1">
      <c r="A108" s="148"/>
      <c r="B108" s="148"/>
      <c r="C108" s="148"/>
      <c r="D108" s="148"/>
      <c r="E108" s="148"/>
      <c r="F108" s="148"/>
      <c r="G108" s="148"/>
      <c r="H108" s="148"/>
      <c r="I108" s="148"/>
      <c r="J108" s="148"/>
    </row>
    <row r="109" spans="1:10" ht="14.1" customHeight="1">
      <c r="A109" s="148"/>
      <c r="B109" s="148"/>
      <c r="C109" s="148"/>
      <c r="D109" s="148"/>
      <c r="E109" s="148"/>
      <c r="F109" s="148"/>
      <c r="G109" s="148"/>
      <c r="H109" s="148"/>
      <c r="I109" s="148"/>
      <c r="J109" s="148"/>
    </row>
    <row r="110" spans="1:10" ht="14.1" customHeight="1">
      <c r="A110" s="148"/>
      <c r="B110" s="148"/>
      <c r="C110" s="148"/>
      <c r="D110" s="148"/>
      <c r="E110" s="148"/>
      <c r="F110" s="148"/>
      <c r="G110" s="148"/>
      <c r="H110" s="148"/>
      <c r="I110" s="148"/>
      <c r="J110" s="148"/>
    </row>
    <row r="111" spans="1:10" ht="14.1" customHeight="1">
      <c r="A111" s="148"/>
      <c r="B111" s="148"/>
      <c r="C111" s="148"/>
      <c r="D111" s="148"/>
      <c r="E111" s="148"/>
      <c r="F111" s="148"/>
      <c r="G111" s="148"/>
      <c r="H111" s="148"/>
      <c r="I111" s="148"/>
      <c r="J111" s="148"/>
    </row>
    <row r="112" spans="1:10" ht="14.1" customHeight="1">
      <c r="A112" s="148"/>
      <c r="B112" s="148"/>
      <c r="C112" s="148"/>
      <c r="D112" s="148"/>
      <c r="E112" s="148"/>
      <c r="F112" s="148"/>
      <c r="G112" s="148"/>
      <c r="H112" s="148"/>
      <c r="I112" s="148"/>
      <c r="J112" s="148"/>
    </row>
    <row r="113" spans="1:10" ht="14.1" customHeight="1">
      <c r="A113" s="148"/>
      <c r="B113" s="148"/>
      <c r="C113" s="148"/>
      <c r="D113" s="148"/>
      <c r="E113" s="148"/>
      <c r="F113" s="148"/>
      <c r="G113" s="148"/>
      <c r="H113" s="148"/>
      <c r="I113" s="148"/>
      <c r="J113" s="148"/>
    </row>
    <row r="114" spans="1:10" ht="14.1" customHeight="1">
      <c r="A114" s="148"/>
      <c r="B114" s="148"/>
      <c r="C114" s="148"/>
      <c r="D114" s="148"/>
      <c r="E114" s="148"/>
      <c r="F114" s="148"/>
      <c r="G114" s="148"/>
      <c r="H114" s="148"/>
      <c r="I114" s="148"/>
      <c r="J114" s="148"/>
    </row>
    <row r="115" spans="1:10" ht="14.1" customHeight="1">
      <c r="A115" s="148"/>
      <c r="B115" s="148"/>
      <c r="C115" s="148"/>
      <c r="D115" s="148"/>
      <c r="E115" s="148"/>
      <c r="F115" s="148"/>
      <c r="G115" s="148"/>
      <c r="H115" s="148"/>
      <c r="I115" s="148"/>
      <c r="J115" s="148"/>
    </row>
    <row r="116" spans="1:10" ht="14.1" customHeight="1">
      <c r="A116" s="148"/>
      <c r="B116" s="148"/>
      <c r="C116" s="148"/>
      <c r="D116" s="148"/>
      <c r="E116" s="148"/>
      <c r="F116" s="148"/>
      <c r="G116" s="148"/>
      <c r="H116" s="148"/>
      <c r="I116" s="148"/>
      <c r="J116" s="148"/>
    </row>
    <row r="117" spans="1:10" ht="14.1" customHeight="1">
      <c r="A117" s="148"/>
      <c r="B117" s="148"/>
      <c r="C117" s="148"/>
      <c r="D117" s="148"/>
      <c r="E117" s="148"/>
      <c r="F117" s="148"/>
      <c r="G117" s="148"/>
      <c r="H117" s="148"/>
      <c r="I117" s="148"/>
      <c r="J117" s="148"/>
    </row>
    <row r="118" spans="1:10" ht="14.1" customHeight="1">
      <c r="A118" s="148"/>
      <c r="B118" s="148"/>
      <c r="C118" s="148"/>
      <c r="D118" s="148"/>
      <c r="E118" s="148"/>
      <c r="F118" s="148"/>
      <c r="G118" s="148"/>
      <c r="H118" s="148"/>
      <c r="I118" s="148"/>
      <c r="J118" s="148"/>
    </row>
    <row r="119" spans="1:10" ht="14.1" customHeight="1">
      <c r="A119" s="148"/>
      <c r="B119" s="148"/>
      <c r="C119" s="148"/>
      <c r="D119" s="148"/>
      <c r="E119" s="148"/>
      <c r="F119" s="148"/>
      <c r="G119" s="148"/>
      <c r="H119" s="148"/>
      <c r="I119" s="148"/>
      <c r="J119" s="148"/>
    </row>
    <row r="120" spans="1:10" ht="14.1" customHeight="1">
      <c r="A120" s="148"/>
      <c r="B120" s="148"/>
      <c r="C120" s="148"/>
      <c r="D120" s="148"/>
      <c r="E120" s="148"/>
      <c r="F120" s="148"/>
      <c r="G120" s="148"/>
      <c r="H120" s="148"/>
      <c r="I120" s="148"/>
      <c r="J120" s="148"/>
    </row>
    <row r="121" spans="1:10" ht="14.1" customHeight="1">
      <c r="A121" s="148"/>
      <c r="B121" s="148"/>
      <c r="C121" s="148"/>
      <c r="D121" s="148"/>
      <c r="E121" s="148"/>
      <c r="F121" s="148"/>
      <c r="G121" s="148"/>
      <c r="H121" s="148"/>
      <c r="I121" s="148"/>
      <c r="J121" s="148"/>
    </row>
    <row r="122" spans="1:10" ht="14.1" customHeight="1">
      <c r="A122" s="148"/>
      <c r="B122" s="148"/>
      <c r="C122" s="148"/>
      <c r="D122" s="148"/>
      <c r="E122" s="148"/>
      <c r="F122" s="148"/>
      <c r="G122" s="148"/>
      <c r="H122" s="148"/>
      <c r="I122" s="148"/>
      <c r="J122" s="148"/>
    </row>
    <row r="123" spans="1:10" ht="14.1" customHeight="1">
      <c r="A123" s="148"/>
      <c r="B123" s="148"/>
      <c r="C123" s="148"/>
      <c r="D123" s="148"/>
      <c r="E123" s="148"/>
      <c r="F123" s="148"/>
      <c r="G123" s="148"/>
      <c r="H123" s="148"/>
      <c r="I123" s="148"/>
      <c r="J123" s="148"/>
    </row>
    <row r="124" spans="1:10" ht="14.1" customHeight="1">
      <c r="A124" s="148"/>
      <c r="B124" s="148"/>
      <c r="C124" s="148"/>
      <c r="D124" s="148"/>
      <c r="E124" s="148"/>
      <c r="F124" s="148"/>
      <c r="G124" s="148"/>
      <c r="H124" s="148"/>
      <c r="I124" s="148"/>
      <c r="J124" s="148"/>
    </row>
    <row r="125" spans="1:10" ht="14.1" customHeight="1">
      <c r="A125" s="148"/>
      <c r="B125" s="148"/>
      <c r="C125" s="148"/>
      <c r="D125" s="148"/>
      <c r="E125" s="148"/>
      <c r="F125" s="148"/>
      <c r="G125" s="148"/>
      <c r="H125" s="148"/>
      <c r="I125" s="148"/>
      <c r="J125" s="148"/>
    </row>
    <row r="126" spans="1:10" ht="14.1" customHeight="1">
      <c r="A126" s="148"/>
      <c r="B126" s="148"/>
      <c r="C126" s="148"/>
      <c r="D126" s="148"/>
      <c r="E126" s="148"/>
      <c r="F126" s="148"/>
      <c r="G126" s="148"/>
      <c r="H126" s="148"/>
      <c r="I126" s="148"/>
      <c r="J126" s="148"/>
    </row>
    <row r="127" spans="1:10" ht="14.1" customHeight="1">
      <c r="A127" s="148"/>
      <c r="B127" s="148"/>
      <c r="C127" s="148"/>
      <c r="D127" s="148"/>
      <c r="E127" s="148"/>
      <c r="F127" s="148"/>
      <c r="G127" s="148"/>
      <c r="H127" s="148"/>
      <c r="I127" s="148"/>
      <c r="J127" s="148"/>
    </row>
    <row r="128" spans="1:10" ht="14.1" customHeight="1">
      <c r="A128" s="148"/>
      <c r="B128" s="148"/>
      <c r="C128" s="148"/>
      <c r="D128" s="148"/>
      <c r="E128" s="148"/>
      <c r="F128" s="148"/>
      <c r="G128" s="148"/>
      <c r="H128" s="148"/>
      <c r="I128" s="148"/>
      <c r="J128" s="148"/>
    </row>
    <row r="129" spans="1:10" ht="14.1" customHeight="1">
      <c r="A129" s="148"/>
      <c r="B129" s="148"/>
      <c r="C129" s="148"/>
      <c r="D129" s="148"/>
      <c r="E129" s="148"/>
      <c r="F129" s="148"/>
      <c r="G129" s="148"/>
      <c r="H129" s="148"/>
      <c r="I129" s="148"/>
      <c r="J129" s="148"/>
    </row>
    <row r="130" spans="1:10" ht="14.1" customHeight="1">
      <c r="A130" s="148"/>
      <c r="B130" s="148"/>
      <c r="C130" s="148"/>
      <c r="D130" s="148"/>
      <c r="E130" s="148"/>
      <c r="F130" s="148"/>
      <c r="G130" s="148"/>
      <c r="H130" s="148"/>
      <c r="I130" s="148"/>
      <c r="J130" s="148"/>
    </row>
    <row r="131" spans="1:10" ht="14.1" customHeight="1">
      <c r="A131" s="148"/>
      <c r="B131" s="148"/>
      <c r="C131" s="148"/>
      <c r="D131" s="148"/>
      <c r="E131" s="148"/>
      <c r="F131" s="148"/>
      <c r="G131" s="148"/>
      <c r="H131" s="148"/>
      <c r="I131" s="148"/>
      <c r="J131" s="148"/>
    </row>
    <row r="132" spans="1:10" ht="14.1" customHeight="1">
      <c r="A132" s="148"/>
      <c r="B132" s="148"/>
      <c r="C132" s="148"/>
      <c r="D132" s="148"/>
      <c r="E132" s="148"/>
      <c r="F132" s="148"/>
      <c r="G132" s="148"/>
      <c r="H132" s="148"/>
      <c r="I132" s="148"/>
      <c r="J132" s="148"/>
    </row>
    <row r="133" spans="1:10" ht="14.1" customHeight="1">
      <c r="A133" s="148"/>
      <c r="B133" s="148"/>
      <c r="C133" s="148"/>
      <c r="D133" s="148"/>
      <c r="E133" s="148"/>
      <c r="F133" s="148"/>
      <c r="G133" s="148"/>
      <c r="H133" s="148"/>
      <c r="I133" s="148"/>
      <c r="J133" s="148"/>
    </row>
    <row r="134" spans="1:10" ht="14.1" customHeight="1">
      <c r="A134" s="148"/>
      <c r="B134" s="148"/>
      <c r="C134" s="148"/>
      <c r="D134" s="148"/>
      <c r="E134" s="148"/>
      <c r="F134" s="148"/>
      <c r="G134" s="148"/>
      <c r="H134" s="148"/>
      <c r="I134" s="148"/>
      <c r="J134" s="148"/>
    </row>
    <row r="135" spans="1:10" ht="14.1" customHeight="1">
      <c r="A135" s="148"/>
      <c r="B135" s="148"/>
      <c r="C135" s="148"/>
      <c r="D135" s="148"/>
      <c r="E135" s="148"/>
      <c r="F135" s="148"/>
      <c r="G135" s="148"/>
      <c r="H135" s="148"/>
      <c r="I135" s="148"/>
      <c r="J135" s="148"/>
    </row>
    <row r="136" spans="1:10" ht="14.1" customHeight="1">
      <c r="A136" s="148"/>
      <c r="B136" s="148"/>
      <c r="C136" s="148"/>
      <c r="D136" s="148"/>
      <c r="E136" s="148"/>
      <c r="F136" s="148"/>
      <c r="G136" s="148"/>
      <c r="H136" s="148"/>
      <c r="I136" s="148"/>
      <c r="J136" s="148"/>
    </row>
    <row r="137" spans="1:10" ht="14.1" customHeight="1">
      <c r="A137" s="148"/>
      <c r="B137" s="148"/>
      <c r="C137" s="148"/>
      <c r="D137" s="148"/>
      <c r="E137" s="148"/>
      <c r="F137" s="148"/>
      <c r="G137" s="148"/>
      <c r="H137" s="148"/>
      <c r="I137" s="148"/>
      <c r="J137" s="148"/>
    </row>
    <row r="138" spans="1:10" ht="14.1" customHeight="1">
      <c r="A138" s="148"/>
      <c r="B138" s="148"/>
      <c r="C138" s="148"/>
      <c r="D138" s="148"/>
      <c r="E138" s="148"/>
      <c r="F138" s="148"/>
      <c r="G138" s="148"/>
      <c r="H138" s="148"/>
      <c r="I138" s="148"/>
      <c r="J138" s="148"/>
    </row>
    <row r="139" spans="1:10" ht="14.1" customHeight="1">
      <c r="A139" s="148"/>
      <c r="B139" s="148"/>
      <c r="C139" s="148"/>
      <c r="D139" s="148"/>
      <c r="E139" s="148"/>
      <c r="F139" s="148"/>
      <c r="G139" s="148"/>
      <c r="H139" s="148"/>
      <c r="I139" s="148"/>
      <c r="J139" s="148"/>
    </row>
    <row r="140" spans="1:10" ht="14.1" customHeight="1">
      <c r="A140" s="148"/>
      <c r="B140" s="148"/>
      <c r="C140" s="148"/>
      <c r="D140" s="148"/>
      <c r="E140" s="148"/>
      <c r="F140" s="148"/>
      <c r="G140" s="148"/>
      <c r="H140" s="148"/>
      <c r="I140" s="148"/>
      <c r="J140" s="148"/>
    </row>
    <row r="141" spans="1:10" ht="14.1" customHeight="1">
      <c r="A141" s="148"/>
      <c r="B141" s="148"/>
      <c r="C141" s="148"/>
      <c r="D141" s="148"/>
      <c r="E141" s="148"/>
      <c r="F141" s="148"/>
      <c r="G141" s="148"/>
      <c r="H141" s="148"/>
      <c r="I141" s="148"/>
      <c r="J141" s="148"/>
    </row>
    <row r="142" spans="1:10" ht="14.1" customHeight="1">
      <c r="A142" s="148"/>
      <c r="B142" s="148"/>
      <c r="C142" s="148"/>
      <c r="D142" s="148"/>
      <c r="E142" s="148"/>
      <c r="F142" s="148"/>
      <c r="G142" s="148"/>
      <c r="H142" s="148"/>
      <c r="I142" s="148"/>
      <c r="J142" s="148"/>
    </row>
    <row r="143" spans="1:10" ht="14.1" customHeight="1">
      <c r="A143" s="148"/>
      <c r="B143" s="148"/>
      <c r="C143" s="148"/>
      <c r="D143" s="148"/>
      <c r="E143" s="148"/>
      <c r="F143" s="148"/>
      <c r="G143" s="148"/>
      <c r="H143" s="148"/>
      <c r="I143" s="148"/>
      <c r="J143" s="148"/>
    </row>
    <row r="144" spans="1:10" ht="14.1" customHeight="1">
      <c r="A144" s="148"/>
      <c r="B144" s="148"/>
      <c r="C144" s="148"/>
      <c r="D144" s="148"/>
      <c r="E144" s="148"/>
      <c r="F144" s="148"/>
      <c r="G144" s="148"/>
      <c r="H144" s="148"/>
      <c r="I144" s="148"/>
      <c r="J144" s="148"/>
    </row>
    <row r="145" spans="1:10" ht="14.1" customHeight="1">
      <c r="A145" s="148"/>
      <c r="B145" s="148"/>
      <c r="C145" s="148"/>
      <c r="D145" s="148"/>
      <c r="E145" s="148"/>
      <c r="F145" s="148"/>
      <c r="G145" s="148"/>
      <c r="H145" s="148"/>
      <c r="I145" s="148"/>
      <c r="J145" s="148"/>
    </row>
    <row r="146" spans="1:10" ht="14.1" customHeight="1">
      <c r="A146" s="148"/>
      <c r="B146" s="148"/>
      <c r="C146" s="148"/>
      <c r="D146" s="148"/>
      <c r="E146" s="148"/>
      <c r="F146" s="148"/>
      <c r="G146" s="148"/>
      <c r="H146" s="148"/>
      <c r="I146" s="148"/>
      <c r="J146" s="148"/>
    </row>
    <row r="147" spans="1:10" ht="14.1" customHeight="1">
      <c r="A147" s="148"/>
      <c r="B147" s="148"/>
      <c r="C147" s="148"/>
      <c r="D147" s="148"/>
      <c r="E147" s="148"/>
      <c r="F147" s="148"/>
      <c r="G147" s="148"/>
      <c r="H147" s="148"/>
      <c r="I147" s="148"/>
      <c r="J147" s="148"/>
    </row>
    <row r="148" spans="1:10" ht="14.1" customHeight="1">
      <c r="A148" s="148"/>
      <c r="B148" s="148"/>
      <c r="C148" s="148"/>
      <c r="D148" s="148"/>
      <c r="E148" s="148"/>
      <c r="F148" s="148"/>
      <c r="G148" s="148"/>
      <c r="H148" s="148"/>
      <c r="I148" s="148"/>
      <c r="J148" s="148"/>
    </row>
    <row r="149" spans="1:10" ht="14.1" customHeight="1">
      <c r="A149" s="148"/>
      <c r="B149" s="148"/>
      <c r="C149" s="148"/>
      <c r="D149" s="148"/>
      <c r="E149" s="148"/>
      <c r="F149" s="148"/>
      <c r="G149" s="148"/>
      <c r="H149" s="148"/>
      <c r="I149" s="148"/>
      <c r="J149" s="148"/>
    </row>
    <row r="150" spans="1:10" ht="14.1" customHeight="1">
      <c r="A150" s="148"/>
      <c r="B150" s="148"/>
      <c r="C150" s="148"/>
      <c r="D150" s="148"/>
      <c r="E150" s="148"/>
      <c r="F150" s="148"/>
      <c r="G150" s="148"/>
      <c r="H150" s="148"/>
      <c r="I150" s="148"/>
      <c r="J150" s="148"/>
    </row>
    <row r="151" spans="1:10" ht="14.1" customHeight="1">
      <c r="A151" s="148"/>
      <c r="B151" s="148"/>
      <c r="C151" s="148"/>
      <c r="D151" s="148"/>
      <c r="E151" s="148"/>
      <c r="F151" s="148"/>
      <c r="G151" s="148"/>
      <c r="H151" s="148"/>
      <c r="I151" s="148"/>
      <c r="J151" s="148"/>
    </row>
    <row r="152" spans="1:10" ht="14.1" customHeight="1">
      <c r="A152" s="148"/>
      <c r="B152" s="148"/>
      <c r="C152" s="148"/>
      <c r="D152" s="148"/>
      <c r="E152" s="148"/>
      <c r="F152" s="148"/>
      <c r="G152" s="148"/>
      <c r="H152" s="148"/>
      <c r="I152" s="148"/>
      <c r="J152" s="148"/>
    </row>
    <row r="153" spans="1:10" ht="14.1" customHeight="1">
      <c r="A153" s="148"/>
      <c r="B153" s="148"/>
      <c r="C153" s="148"/>
      <c r="D153" s="148"/>
      <c r="E153" s="148"/>
      <c r="F153" s="148"/>
      <c r="G153" s="148"/>
      <c r="H153" s="148"/>
      <c r="I153" s="148"/>
      <c r="J153" s="148"/>
    </row>
    <row r="154" spans="1:10" ht="14.1" customHeight="1">
      <c r="A154" s="148"/>
      <c r="B154" s="148"/>
      <c r="C154" s="148"/>
      <c r="D154" s="148"/>
      <c r="E154" s="148"/>
      <c r="F154" s="148"/>
      <c r="G154" s="148"/>
      <c r="H154" s="148"/>
      <c r="I154" s="148"/>
      <c r="J154" s="148"/>
    </row>
    <row r="155" spans="1:10" ht="14.1" customHeight="1">
      <c r="A155" s="148"/>
      <c r="B155" s="148"/>
      <c r="C155" s="148"/>
      <c r="D155" s="148"/>
      <c r="E155" s="148"/>
      <c r="F155" s="148"/>
      <c r="G155" s="148"/>
      <c r="H155" s="148"/>
      <c r="I155" s="148"/>
      <c r="J155" s="148"/>
    </row>
    <row r="156" spans="1:10" ht="14.1" customHeight="1">
      <c r="A156" s="148"/>
      <c r="B156" s="148"/>
      <c r="C156" s="148"/>
      <c r="D156" s="148"/>
      <c r="E156" s="148"/>
      <c r="F156" s="148"/>
      <c r="G156" s="148"/>
      <c r="H156" s="148"/>
      <c r="I156" s="148"/>
      <c r="J156" s="148"/>
    </row>
    <row r="157" spans="1:10" ht="14.1" customHeight="1">
      <c r="A157" s="148"/>
      <c r="B157" s="148"/>
      <c r="C157" s="148"/>
      <c r="D157" s="148"/>
      <c r="E157" s="148"/>
      <c r="F157" s="148"/>
      <c r="G157" s="148"/>
      <c r="H157" s="148"/>
      <c r="I157" s="148"/>
      <c r="J157" s="148"/>
    </row>
    <row r="158" spans="1:10" ht="14.1" customHeight="1">
      <c r="A158" s="148"/>
      <c r="B158" s="148"/>
      <c r="C158" s="148"/>
      <c r="D158" s="148"/>
      <c r="E158" s="148"/>
      <c r="F158" s="148"/>
      <c r="G158" s="148"/>
      <c r="H158" s="148"/>
      <c r="I158" s="148"/>
      <c r="J158" s="148"/>
    </row>
    <row r="159" spans="1:10" ht="14.1" customHeight="1">
      <c r="A159" s="148"/>
      <c r="B159" s="148"/>
      <c r="C159" s="148"/>
      <c r="D159" s="148"/>
      <c r="E159" s="148"/>
      <c r="F159" s="148"/>
      <c r="G159" s="148"/>
      <c r="H159" s="148"/>
      <c r="I159" s="148"/>
      <c r="J159" s="148"/>
    </row>
    <row r="160" spans="1:10" ht="14.1" customHeight="1">
      <c r="A160" s="148"/>
      <c r="B160" s="148"/>
      <c r="C160" s="148"/>
      <c r="D160" s="148"/>
      <c r="E160" s="148"/>
      <c r="F160" s="148"/>
      <c r="G160" s="148"/>
      <c r="H160" s="148"/>
      <c r="I160" s="148"/>
      <c r="J160" s="148"/>
    </row>
    <row r="161" spans="1:10" ht="14.1" customHeight="1">
      <c r="A161" s="148"/>
      <c r="B161" s="148"/>
      <c r="C161" s="148"/>
      <c r="D161" s="148"/>
      <c r="E161" s="148"/>
      <c r="F161" s="148"/>
      <c r="G161" s="148"/>
      <c r="H161" s="148"/>
      <c r="I161" s="148"/>
      <c r="J161" s="148"/>
    </row>
    <row r="162" spans="1:10" ht="14.1" customHeight="1">
      <c r="A162" s="148"/>
      <c r="B162" s="148"/>
      <c r="C162" s="148"/>
      <c r="D162" s="148"/>
      <c r="E162" s="148"/>
      <c r="F162" s="148"/>
      <c r="G162" s="148"/>
      <c r="H162" s="148"/>
      <c r="I162" s="148"/>
      <c r="J162" s="148"/>
    </row>
    <row r="163" spans="1:10" ht="14.1" customHeight="1">
      <c r="A163" s="148"/>
      <c r="B163" s="148"/>
      <c r="C163" s="148"/>
      <c r="D163" s="148"/>
      <c r="E163" s="148"/>
      <c r="F163" s="148"/>
      <c r="G163" s="148"/>
      <c r="H163" s="148"/>
      <c r="I163" s="148"/>
      <c r="J163" s="148"/>
    </row>
    <row r="164" spans="1:10" ht="14.1" customHeight="1">
      <c r="A164" s="148"/>
      <c r="B164" s="148"/>
      <c r="C164" s="148"/>
      <c r="D164" s="148"/>
      <c r="E164" s="148"/>
      <c r="F164" s="148"/>
      <c r="G164" s="148"/>
      <c r="H164" s="148"/>
      <c r="I164" s="148"/>
      <c r="J164" s="148"/>
    </row>
    <row r="165" spans="1:10" ht="14.1" customHeight="1">
      <c r="A165" s="148"/>
      <c r="B165" s="148"/>
      <c r="C165" s="148"/>
      <c r="D165" s="148"/>
      <c r="E165" s="148"/>
      <c r="F165" s="148"/>
      <c r="G165" s="148"/>
      <c r="H165" s="148"/>
      <c r="I165" s="148"/>
      <c r="J165" s="148"/>
    </row>
    <row r="166" spans="1:10" ht="14.1" customHeight="1">
      <c r="A166" s="148"/>
      <c r="B166" s="148"/>
      <c r="C166" s="148"/>
      <c r="D166" s="148"/>
      <c r="E166" s="148"/>
      <c r="F166" s="148"/>
      <c r="G166" s="148"/>
      <c r="H166" s="148"/>
      <c r="I166" s="148"/>
      <c r="J166" s="148"/>
    </row>
    <row r="167" spans="1:10" ht="14.1" customHeight="1">
      <c r="A167" s="148"/>
      <c r="B167" s="148"/>
      <c r="C167" s="148"/>
      <c r="D167" s="148"/>
      <c r="E167" s="148"/>
      <c r="F167" s="148"/>
      <c r="G167" s="148"/>
      <c r="H167" s="148"/>
      <c r="I167" s="148"/>
      <c r="J167" s="148"/>
    </row>
    <row r="168" spans="1:10" ht="14.1" customHeight="1">
      <c r="A168" s="148"/>
      <c r="B168" s="148"/>
      <c r="C168" s="148"/>
      <c r="D168" s="148"/>
      <c r="E168" s="148"/>
      <c r="F168" s="148"/>
      <c r="G168" s="148"/>
      <c r="H168" s="148"/>
      <c r="I168" s="148"/>
      <c r="J168" s="148"/>
    </row>
    <row r="169" spans="1:10" ht="14.1" customHeight="1">
      <c r="A169" s="148"/>
      <c r="B169" s="148"/>
      <c r="C169" s="148"/>
      <c r="D169" s="148"/>
      <c r="E169" s="148"/>
      <c r="F169" s="148"/>
      <c r="G169" s="148"/>
      <c r="H169" s="148"/>
      <c r="I169" s="148"/>
      <c r="J169" s="148"/>
    </row>
    <row r="170" spans="1:10" ht="14.1" customHeight="1">
      <c r="A170" s="148"/>
      <c r="B170" s="148"/>
      <c r="C170" s="148"/>
      <c r="D170" s="148"/>
      <c r="E170" s="148"/>
      <c r="F170" s="148"/>
      <c r="G170" s="148"/>
      <c r="H170" s="148"/>
      <c r="I170" s="148"/>
      <c r="J170" s="148"/>
    </row>
    <row r="171" spans="1:10" ht="14.1" customHeight="1">
      <c r="A171" s="148"/>
      <c r="B171" s="148"/>
      <c r="C171" s="148"/>
      <c r="D171" s="148"/>
      <c r="E171" s="148"/>
      <c r="F171" s="148"/>
      <c r="G171" s="148"/>
      <c r="H171" s="148"/>
      <c r="I171" s="148"/>
      <c r="J171" s="148"/>
    </row>
    <row r="172" spans="1:10" ht="14.1" customHeight="1">
      <c r="A172" s="148"/>
      <c r="B172" s="148"/>
      <c r="C172" s="148"/>
      <c r="D172" s="148"/>
      <c r="E172" s="148"/>
      <c r="F172" s="148"/>
      <c r="G172" s="148"/>
      <c r="H172" s="148"/>
      <c r="I172" s="148"/>
      <c r="J172" s="148"/>
    </row>
    <row r="173" spans="1:10" ht="14.1" customHeight="1">
      <c r="A173" s="148"/>
      <c r="B173" s="148"/>
      <c r="C173" s="148"/>
      <c r="D173" s="148"/>
      <c r="E173" s="148"/>
      <c r="F173" s="148"/>
      <c r="G173" s="148"/>
      <c r="H173" s="148"/>
      <c r="I173" s="148"/>
      <c r="J173" s="148"/>
    </row>
    <row r="174" spans="1:10" ht="14.1" customHeight="1">
      <c r="A174" s="148"/>
      <c r="B174" s="148"/>
      <c r="C174" s="148"/>
      <c r="D174" s="148"/>
      <c r="E174" s="148"/>
      <c r="F174" s="148"/>
      <c r="G174" s="148"/>
      <c r="H174" s="148"/>
      <c r="I174" s="148"/>
      <c r="J174" s="148"/>
    </row>
    <row r="175" spans="1:10" ht="14.1" customHeight="1">
      <c r="A175" s="148"/>
      <c r="B175" s="148"/>
      <c r="C175" s="148"/>
      <c r="D175" s="148"/>
      <c r="E175" s="148"/>
      <c r="F175" s="148"/>
      <c r="G175" s="148"/>
      <c r="H175" s="148"/>
      <c r="I175" s="148"/>
      <c r="J175" s="148"/>
    </row>
    <row r="176" spans="1:10" ht="14.1" customHeight="1">
      <c r="A176" s="148"/>
      <c r="B176" s="148"/>
      <c r="C176" s="148"/>
      <c r="D176" s="148"/>
      <c r="E176" s="148"/>
      <c r="F176" s="148"/>
      <c r="G176" s="148"/>
      <c r="H176" s="148"/>
      <c r="I176" s="148"/>
      <c r="J176" s="148"/>
    </row>
    <row r="177" spans="1:10" ht="14.1" customHeight="1">
      <c r="A177" s="148"/>
      <c r="B177" s="148"/>
      <c r="C177" s="148"/>
      <c r="D177" s="148"/>
      <c r="E177" s="148"/>
      <c r="F177" s="148"/>
      <c r="G177" s="148"/>
      <c r="H177" s="148"/>
      <c r="I177" s="148"/>
      <c r="J177" s="148"/>
    </row>
    <row r="178" spans="1:10" ht="14.1" customHeight="1">
      <c r="A178" s="148"/>
      <c r="B178" s="148"/>
      <c r="C178" s="148"/>
      <c r="D178" s="148"/>
      <c r="E178" s="148"/>
      <c r="F178" s="148"/>
      <c r="G178" s="148"/>
      <c r="H178" s="148"/>
      <c r="I178" s="148"/>
      <c r="J178" s="148"/>
    </row>
    <row r="179" spans="1:10" ht="14.1" customHeight="1">
      <c r="A179" s="148"/>
      <c r="B179" s="148"/>
      <c r="C179" s="148"/>
      <c r="D179" s="148"/>
      <c r="E179" s="148"/>
      <c r="F179" s="148"/>
      <c r="G179" s="148"/>
      <c r="H179" s="148"/>
      <c r="I179" s="148"/>
      <c r="J179" s="148"/>
    </row>
    <row r="180" spans="1:10" ht="14.1" customHeight="1">
      <c r="A180" s="148"/>
      <c r="B180" s="148"/>
      <c r="C180" s="148"/>
      <c r="D180" s="148"/>
      <c r="E180" s="148"/>
      <c r="F180" s="148"/>
      <c r="G180" s="148"/>
      <c r="H180" s="148"/>
      <c r="I180" s="148"/>
      <c r="J180" s="148"/>
    </row>
    <row r="181" spans="1:10" ht="14.1" customHeight="1">
      <c r="A181" s="148"/>
      <c r="B181" s="148"/>
      <c r="C181" s="148"/>
      <c r="D181" s="148"/>
      <c r="E181" s="148"/>
      <c r="F181" s="148"/>
      <c r="G181" s="148"/>
      <c r="H181" s="148"/>
      <c r="I181" s="148"/>
      <c r="J181" s="148"/>
    </row>
    <row r="182" spans="1:10" ht="14.1" customHeight="1">
      <c r="A182" s="148"/>
      <c r="B182" s="148"/>
      <c r="C182" s="148"/>
      <c r="D182" s="148"/>
      <c r="E182" s="148"/>
      <c r="F182" s="148"/>
      <c r="G182" s="148"/>
      <c r="H182" s="148"/>
      <c r="I182" s="148"/>
      <c r="J182" s="148"/>
    </row>
    <row r="183" spans="1:10" ht="14.1" customHeight="1">
      <c r="A183" s="148"/>
      <c r="B183" s="148"/>
      <c r="C183" s="148"/>
      <c r="D183" s="148"/>
      <c r="E183" s="148"/>
      <c r="F183" s="148"/>
      <c r="G183" s="148"/>
      <c r="H183" s="148"/>
      <c r="I183" s="148"/>
      <c r="J183" s="148"/>
    </row>
    <row r="184" spans="1:10" ht="14.1" customHeight="1">
      <c r="A184" s="148"/>
      <c r="B184" s="148"/>
      <c r="C184" s="148"/>
      <c r="D184" s="148"/>
      <c r="E184" s="148"/>
      <c r="F184" s="148"/>
      <c r="G184" s="148"/>
      <c r="H184" s="148"/>
      <c r="I184" s="148"/>
      <c r="J184" s="148"/>
    </row>
    <row r="185" spans="1:10" ht="14.1" customHeight="1">
      <c r="A185" s="148"/>
      <c r="B185" s="148"/>
      <c r="C185" s="148"/>
      <c r="D185" s="148"/>
      <c r="E185" s="148"/>
      <c r="F185" s="148"/>
      <c r="G185" s="148"/>
      <c r="H185" s="148"/>
      <c r="I185" s="148"/>
      <c r="J185" s="148"/>
    </row>
    <row r="186" spans="1:10" ht="14.1" customHeight="1">
      <c r="A186" s="148"/>
      <c r="B186" s="148"/>
      <c r="C186" s="148"/>
      <c r="D186" s="148"/>
      <c r="E186" s="148"/>
      <c r="F186" s="148"/>
      <c r="G186" s="148"/>
      <c r="H186" s="148"/>
      <c r="I186" s="148"/>
      <c r="J186" s="148"/>
    </row>
    <row r="187" spans="1:10" ht="14.1" customHeight="1">
      <c r="A187" s="148"/>
      <c r="B187" s="148"/>
      <c r="C187" s="148"/>
      <c r="D187" s="148"/>
      <c r="E187" s="148"/>
      <c r="F187" s="148"/>
      <c r="G187" s="148"/>
      <c r="H187" s="148"/>
      <c r="I187" s="148"/>
      <c r="J187" s="148"/>
    </row>
    <row r="188" spans="1:10" ht="14.1" customHeight="1">
      <c r="A188" s="148"/>
      <c r="B188" s="148"/>
      <c r="C188" s="148"/>
      <c r="D188" s="148"/>
      <c r="E188" s="148"/>
      <c r="F188" s="148"/>
      <c r="G188" s="148"/>
      <c r="H188" s="148"/>
      <c r="I188" s="148"/>
      <c r="J188" s="148"/>
    </row>
    <row r="189" spans="1:10" ht="14.1" customHeight="1">
      <c r="A189" s="148"/>
      <c r="B189" s="148"/>
      <c r="C189" s="148"/>
      <c r="D189" s="148"/>
      <c r="E189" s="148"/>
      <c r="F189" s="148"/>
      <c r="G189" s="148"/>
      <c r="H189" s="148"/>
      <c r="I189" s="148"/>
      <c r="J189" s="148"/>
    </row>
    <row r="190" spans="1:10" ht="14.1" customHeight="1">
      <c r="A190" s="148"/>
      <c r="B190" s="148"/>
      <c r="C190" s="148"/>
      <c r="D190" s="148"/>
      <c r="E190" s="148"/>
      <c r="F190" s="148"/>
      <c r="G190" s="148"/>
      <c r="H190" s="148"/>
      <c r="I190" s="148"/>
      <c r="J190" s="148"/>
    </row>
    <row r="191" spans="1:10" ht="14.1" customHeight="1">
      <c r="A191" s="148"/>
      <c r="B191" s="148"/>
      <c r="C191" s="148"/>
      <c r="D191" s="148"/>
      <c r="E191" s="148"/>
      <c r="F191" s="148"/>
      <c r="G191" s="148"/>
      <c r="H191" s="148"/>
      <c r="I191" s="148"/>
      <c r="J191" s="148"/>
    </row>
    <row r="192" spans="1:10" ht="14.1" customHeight="1">
      <c r="A192" s="148"/>
      <c r="B192" s="148"/>
      <c r="C192" s="148"/>
      <c r="D192" s="148"/>
      <c r="E192" s="148"/>
      <c r="F192" s="148"/>
      <c r="G192" s="148"/>
      <c r="H192" s="148"/>
      <c r="I192" s="148"/>
      <c r="J192" s="148"/>
    </row>
    <row r="193" spans="1:10" ht="14.1" customHeight="1">
      <c r="A193" s="148"/>
      <c r="B193" s="148"/>
      <c r="C193" s="148"/>
      <c r="D193" s="148"/>
      <c r="E193" s="148"/>
      <c r="F193" s="148"/>
      <c r="G193" s="148"/>
      <c r="H193" s="148"/>
      <c r="I193" s="148"/>
      <c r="J193" s="148"/>
    </row>
    <row r="194" spans="1:10" ht="14.1" customHeight="1">
      <c r="A194" s="148"/>
      <c r="B194" s="148"/>
      <c r="C194" s="148"/>
      <c r="D194" s="148"/>
      <c r="E194" s="148"/>
      <c r="F194" s="148"/>
      <c r="G194" s="148"/>
      <c r="H194" s="148"/>
      <c r="I194" s="148"/>
      <c r="J194" s="148"/>
    </row>
    <row r="195" spans="1:10" ht="14.1" customHeight="1">
      <c r="A195" s="148"/>
      <c r="B195" s="148"/>
      <c r="C195" s="148"/>
      <c r="D195" s="148"/>
      <c r="E195" s="148"/>
      <c r="F195" s="148"/>
      <c r="G195" s="148"/>
      <c r="H195" s="148"/>
      <c r="I195" s="148"/>
      <c r="J195" s="148"/>
    </row>
    <row r="196" spans="1:10" ht="14.1" customHeight="1">
      <c r="A196" s="149"/>
      <c r="B196" s="148"/>
      <c r="C196" s="148"/>
      <c r="D196" s="148"/>
      <c r="E196" s="148"/>
      <c r="F196" s="148"/>
      <c r="G196" s="148"/>
      <c r="H196" s="148"/>
      <c r="I196" s="148"/>
      <c r="J196" s="148"/>
    </row>
    <row r="197" spans="1:10" ht="14.1" customHeight="1">
      <c r="A197" s="150"/>
      <c r="B197" s="148"/>
      <c r="C197" s="148"/>
      <c r="D197" s="148"/>
      <c r="E197" s="148"/>
      <c r="F197" s="148"/>
      <c r="G197" s="148"/>
      <c r="H197" s="148"/>
      <c r="I197" s="148"/>
      <c r="J197" s="148"/>
    </row>
    <row r="198" spans="1:10" ht="14.1" hidden="1" customHeight="1">
      <c r="A198" s="151" t="s">
        <v>41</v>
      </c>
      <c r="B198" s="148"/>
      <c r="C198" s="148"/>
      <c r="D198" s="148"/>
      <c r="E198" s="148"/>
      <c r="F198" s="148"/>
      <c r="G198" s="148"/>
      <c r="H198" s="148"/>
      <c r="I198" s="148"/>
      <c r="J198" s="148"/>
    </row>
    <row r="199" spans="1:10" ht="14.1" hidden="1" customHeight="1">
      <c r="A199" s="152" t="s">
        <v>67</v>
      </c>
      <c r="B199" s="148"/>
      <c r="C199" s="148"/>
      <c r="D199" s="148"/>
      <c r="E199" s="148"/>
      <c r="F199" s="148"/>
      <c r="G199" s="148"/>
      <c r="H199" s="148"/>
      <c r="I199" s="148"/>
      <c r="J199" s="148"/>
    </row>
    <row r="200" spans="1:10" ht="14.1" hidden="1" customHeight="1">
      <c r="A200" s="152" t="s">
        <v>42</v>
      </c>
      <c r="B200" s="148"/>
      <c r="C200" s="148"/>
      <c r="D200" s="148"/>
      <c r="E200" s="148"/>
      <c r="F200" s="148"/>
      <c r="G200" s="148"/>
      <c r="H200" s="148"/>
      <c r="I200" s="148"/>
      <c r="J200" s="148"/>
    </row>
    <row r="201" spans="1:10" ht="14.1" hidden="1" customHeight="1">
      <c r="A201" s="152" t="s">
        <v>43</v>
      </c>
      <c r="B201" s="148"/>
      <c r="C201" s="148"/>
      <c r="D201" s="148"/>
      <c r="E201" s="148"/>
      <c r="F201" s="148"/>
      <c r="G201" s="148"/>
      <c r="H201" s="148"/>
      <c r="I201" s="148"/>
      <c r="J201" s="148"/>
    </row>
    <row r="202" spans="1:10" ht="14.1" hidden="1" customHeight="1">
      <c r="A202" s="152" t="s">
        <v>44</v>
      </c>
      <c r="B202" s="148"/>
      <c r="C202" s="148"/>
      <c r="D202" s="148"/>
      <c r="E202" s="148"/>
      <c r="F202" s="148"/>
      <c r="G202" s="148"/>
      <c r="H202" s="148"/>
      <c r="I202" s="148"/>
      <c r="J202" s="148"/>
    </row>
    <row r="203" spans="1:10" ht="14.1" hidden="1" customHeight="1">
      <c r="A203" s="152" t="s">
        <v>45</v>
      </c>
      <c r="B203" s="148"/>
      <c r="C203" s="148"/>
      <c r="D203" s="148"/>
      <c r="E203" s="148"/>
      <c r="F203" s="148"/>
      <c r="G203" s="148"/>
      <c r="H203" s="148"/>
      <c r="I203" s="148"/>
      <c r="J203" s="148"/>
    </row>
    <row r="204" spans="1:10" ht="14.1" hidden="1" customHeight="1">
      <c r="A204" s="152" t="s">
        <v>46</v>
      </c>
      <c r="B204" s="148"/>
      <c r="C204" s="148"/>
      <c r="D204" s="148"/>
      <c r="E204" s="148"/>
      <c r="F204" s="148"/>
      <c r="G204" s="148"/>
      <c r="H204" s="148"/>
      <c r="I204" s="148"/>
      <c r="J204" s="148"/>
    </row>
    <row r="205" spans="1:10" ht="14.1" hidden="1" customHeight="1">
      <c r="A205" s="152" t="s">
        <v>47</v>
      </c>
      <c r="B205" s="148"/>
      <c r="C205" s="148"/>
      <c r="D205" s="148"/>
      <c r="E205" s="148"/>
      <c r="F205" s="148"/>
      <c r="G205" s="148"/>
      <c r="H205" s="148"/>
      <c r="I205" s="148"/>
      <c r="J205" s="148"/>
    </row>
    <row r="206" spans="1:10" ht="14.1" hidden="1" customHeight="1">
      <c r="A206" s="152" t="s">
        <v>48</v>
      </c>
      <c r="B206" s="148"/>
      <c r="C206" s="148"/>
      <c r="D206" s="148"/>
      <c r="E206" s="148"/>
      <c r="F206" s="148"/>
      <c r="G206" s="148"/>
      <c r="H206" s="148"/>
      <c r="I206" s="148"/>
      <c r="J206" s="148"/>
    </row>
    <row r="207" spans="1:10" ht="14.1" hidden="1" customHeight="1">
      <c r="A207" s="152" t="s">
        <v>49</v>
      </c>
      <c r="B207" s="148"/>
      <c r="C207" s="148"/>
      <c r="D207" s="148"/>
      <c r="E207" s="148"/>
      <c r="F207" s="148"/>
      <c r="G207" s="148"/>
      <c r="H207" s="148"/>
      <c r="I207" s="148"/>
      <c r="J207" s="148"/>
    </row>
    <row r="208" spans="1:10" ht="14.1" hidden="1" customHeight="1">
      <c r="A208" s="152" t="s">
        <v>50</v>
      </c>
      <c r="B208" s="148"/>
      <c r="C208" s="148"/>
      <c r="D208" s="148"/>
      <c r="E208" s="148"/>
      <c r="F208" s="148"/>
      <c r="G208" s="148"/>
      <c r="H208" s="148"/>
      <c r="I208" s="148"/>
      <c r="J208" s="148"/>
    </row>
    <row r="209" spans="1:10" ht="14.1" hidden="1" customHeight="1">
      <c r="A209" s="152" t="s">
        <v>51</v>
      </c>
      <c r="B209" s="148"/>
      <c r="C209" s="148"/>
      <c r="D209" s="148"/>
      <c r="E209" s="148"/>
      <c r="F209" s="148"/>
      <c r="G209" s="148"/>
      <c r="H209" s="148"/>
      <c r="I209" s="148"/>
      <c r="J209" s="148"/>
    </row>
    <row r="210" spans="1:10" ht="14.1" hidden="1" customHeight="1">
      <c r="A210" s="152" t="s">
        <v>52</v>
      </c>
      <c r="B210" s="148"/>
      <c r="C210" s="148"/>
      <c r="D210" s="148"/>
      <c r="E210" s="148"/>
      <c r="F210" s="148"/>
      <c r="G210" s="148"/>
      <c r="H210" s="148"/>
      <c r="I210" s="148"/>
      <c r="J210" s="148"/>
    </row>
    <row r="211" spans="1:10" ht="14.1" hidden="1" customHeight="1">
      <c r="A211" s="152" t="s">
        <v>68</v>
      </c>
      <c r="B211" s="148"/>
      <c r="C211" s="148"/>
      <c r="D211" s="148"/>
      <c r="E211" s="148"/>
      <c r="F211" s="148"/>
      <c r="G211" s="148"/>
      <c r="H211" s="148"/>
      <c r="I211" s="148"/>
      <c r="J211" s="148"/>
    </row>
    <row r="212" spans="1:10" ht="14.1" hidden="1" customHeight="1">
      <c r="A212" s="152" t="s">
        <v>53</v>
      </c>
      <c r="B212" s="148"/>
      <c r="C212" s="148"/>
      <c r="D212" s="148"/>
      <c r="E212" s="148"/>
      <c r="F212" s="148"/>
      <c r="G212" s="148"/>
      <c r="H212" s="148"/>
      <c r="I212" s="148"/>
      <c r="J212" s="148"/>
    </row>
    <row r="213" spans="1:10" ht="14.1" hidden="1" customHeight="1">
      <c r="A213" s="152" t="s">
        <v>54</v>
      </c>
      <c r="B213" s="148"/>
      <c r="C213" s="148"/>
      <c r="D213" s="148"/>
      <c r="E213" s="148"/>
      <c r="F213" s="148"/>
      <c r="G213" s="148"/>
      <c r="H213" s="148"/>
      <c r="I213" s="148"/>
      <c r="J213" s="148"/>
    </row>
    <row r="214" spans="1:10" ht="14.1" hidden="1" customHeight="1">
      <c r="A214" s="152" t="s">
        <v>55</v>
      </c>
      <c r="B214" s="148"/>
      <c r="C214" s="148"/>
      <c r="D214" s="148"/>
      <c r="E214" s="148"/>
      <c r="F214" s="148"/>
      <c r="G214" s="148"/>
      <c r="H214" s="148"/>
      <c r="I214" s="148"/>
      <c r="J214" s="148"/>
    </row>
    <row r="215" spans="1:10" ht="14.1" hidden="1" customHeight="1">
      <c r="A215" s="152" t="s">
        <v>56</v>
      </c>
      <c r="B215" s="148"/>
      <c r="C215" s="148"/>
      <c r="D215" s="148"/>
      <c r="E215" s="148"/>
      <c r="F215" s="148"/>
      <c r="G215" s="148"/>
      <c r="H215" s="148"/>
      <c r="I215" s="148"/>
      <c r="J215" s="148"/>
    </row>
    <row r="216" spans="1:10" ht="14.1" hidden="1" customHeight="1">
      <c r="A216" s="152" t="s">
        <v>57</v>
      </c>
      <c r="B216" s="148"/>
      <c r="C216" s="148"/>
      <c r="D216" s="148"/>
      <c r="E216" s="148"/>
      <c r="F216" s="148"/>
      <c r="G216" s="148"/>
      <c r="H216" s="148"/>
      <c r="I216" s="148"/>
      <c r="J216" s="148"/>
    </row>
    <row r="217" spans="1:10" ht="14.1" hidden="1" customHeight="1">
      <c r="A217" s="152" t="s">
        <v>58</v>
      </c>
      <c r="B217" s="148"/>
      <c r="C217" s="148"/>
      <c r="D217" s="148"/>
      <c r="E217" s="148"/>
      <c r="F217" s="148"/>
      <c r="G217" s="148"/>
      <c r="H217" s="148"/>
      <c r="I217" s="148"/>
      <c r="J217" s="148"/>
    </row>
    <row r="218" spans="1:10" ht="14.1" hidden="1" customHeight="1">
      <c r="A218" s="152" t="s">
        <v>59</v>
      </c>
      <c r="B218" s="148"/>
      <c r="C218" s="148"/>
      <c r="D218" s="148"/>
      <c r="E218" s="148"/>
      <c r="F218" s="148"/>
      <c r="G218" s="148"/>
      <c r="H218" s="148"/>
      <c r="I218" s="148"/>
      <c r="J218" s="148"/>
    </row>
    <row r="219" spans="1:10" ht="14.1" hidden="1" customHeight="1">
      <c r="A219" s="152" t="s">
        <v>60</v>
      </c>
      <c r="B219" s="148"/>
      <c r="C219" s="148"/>
      <c r="D219" s="148"/>
      <c r="E219" s="148"/>
      <c r="F219" s="148"/>
      <c r="G219" s="148"/>
      <c r="H219" s="148"/>
      <c r="I219" s="148"/>
      <c r="J219" s="148"/>
    </row>
    <row r="220" spans="1:10" ht="14.1" hidden="1" customHeight="1">
      <c r="A220" s="153" t="s">
        <v>61</v>
      </c>
      <c r="B220" s="148"/>
      <c r="C220" s="148"/>
      <c r="D220" s="148"/>
      <c r="E220" s="148"/>
      <c r="F220" s="148"/>
      <c r="G220" s="148"/>
      <c r="H220" s="148"/>
      <c r="I220" s="148"/>
      <c r="J220" s="148"/>
    </row>
    <row r="221" spans="1:10" ht="14.1" hidden="1" customHeight="1">
      <c r="A221" s="153" t="s">
        <v>62</v>
      </c>
      <c r="B221" s="148"/>
      <c r="C221" s="148"/>
      <c r="D221" s="148"/>
      <c r="E221" s="148"/>
      <c r="F221" s="148"/>
      <c r="G221" s="148"/>
      <c r="H221" s="148"/>
      <c r="I221" s="148"/>
      <c r="J221" s="148"/>
    </row>
    <row r="222" spans="1:10" ht="14.1" hidden="1" customHeight="1">
      <c r="A222" s="153" t="s">
        <v>63</v>
      </c>
      <c r="B222" s="148"/>
      <c r="C222" s="148"/>
      <c r="D222" s="148"/>
      <c r="E222" s="148"/>
      <c r="F222" s="148"/>
      <c r="G222" s="148"/>
      <c r="H222" s="148"/>
      <c r="I222" s="148"/>
      <c r="J222" s="148"/>
    </row>
    <row r="223" spans="1:10" ht="14.1" hidden="1" customHeight="1">
      <c r="A223" s="153" t="s">
        <v>64</v>
      </c>
      <c r="B223" s="148"/>
      <c r="C223" s="148"/>
      <c r="D223" s="148"/>
      <c r="E223" s="148"/>
      <c r="F223" s="148"/>
      <c r="G223" s="148"/>
      <c r="H223" s="148"/>
      <c r="I223" s="148"/>
      <c r="J223" s="148"/>
    </row>
    <row r="224" spans="1:10" ht="14.1" hidden="1" customHeight="1">
      <c r="A224" s="153" t="s">
        <v>69</v>
      </c>
      <c r="B224" s="148"/>
      <c r="C224" s="148"/>
      <c r="D224" s="148"/>
      <c r="E224" s="148"/>
      <c r="F224" s="148"/>
      <c r="G224" s="148"/>
      <c r="H224" s="148"/>
      <c r="I224" s="148"/>
      <c r="J224" s="148"/>
    </row>
    <row r="225" spans="1:10" ht="14.1" hidden="1" customHeight="1">
      <c r="A225" s="153" t="s">
        <v>65</v>
      </c>
      <c r="B225" s="148"/>
      <c r="C225" s="148"/>
      <c r="D225" s="148"/>
      <c r="E225" s="148"/>
      <c r="F225" s="148"/>
      <c r="G225" s="148"/>
      <c r="H225" s="148"/>
      <c r="I225" s="148"/>
      <c r="J225" s="148"/>
    </row>
    <row r="226" spans="1:10" ht="14.1" hidden="1" customHeight="1">
      <c r="A226" s="153" t="s">
        <v>66</v>
      </c>
      <c r="B226" s="148"/>
      <c r="C226" s="148"/>
      <c r="D226" s="148"/>
      <c r="E226" s="148"/>
      <c r="F226" s="148"/>
      <c r="G226" s="148"/>
      <c r="H226" s="148"/>
      <c r="I226" s="148"/>
      <c r="J226" s="148"/>
    </row>
    <row r="227" spans="1:10"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064" customWidth="1"/>
    <col min="2" max="2" width="59.6640625" style="1064" customWidth="1"/>
    <col min="3" max="3" width="18.44140625" style="1064" customWidth="1"/>
    <col min="4" max="4" width="18.5546875" style="1064" customWidth="1"/>
    <col min="5" max="5" width="18.6640625" style="1064" customWidth="1"/>
    <col min="6" max="6" width="17.44140625" style="1064" customWidth="1"/>
    <col min="7" max="7" width="17.6640625" style="1064" customWidth="1"/>
    <col min="8" max="8" width="1.6640625" style="1064" customWidth="1"/>
    <col min="9" max="256" width="9.6640625" style="1064"/>
    <col min="257" max="257" width="4.6640625" style="1064" customWidth="1"/>
    <col min="258" max="258" width="59.6640625" style="1064" customWidth="1"/>
    <col min="259" max="259" width="16.6640625" style="1064" customWidth="1"/>
    <col min="260" max="261" width="17.6640625" style="1064" customWidth="1"/>
    <col min="262" max="262" width="20.6640625" style="1064" customWidth="1"/>
    <col min="263" max="263" width="17.6640625" style="1064" customWidth="1"/>
    <col min="264" max="264" width="1.6640625" style="1064" customWidth="1"/>
    <col min="265" max="512" width="9.6640625" style="1064"/>
    <col min="513" max="513" width="4.6640625" style="1064" customWidth="1"/>
    <col min="514" max="514" width="59.6640625" style="1064" customWidth="1"/>
    <col min="515" max="515" width="16.6640625" style="1064" customWidth="1"/>
    <col min="516" max="517" width="17.6640625" style="1064" customWidth="1"/>
    <col min="518" max="518" width="20.6640625" style="1064" customWidth="1"/>
    <col min="519" max="519" width="17.6640625" style="1064" customWidth="1"/>
    <col min="520" max="520" width="1.6640625" style="1064" customWidth="1"/>
    <col min="521" max="768" width="9.6640625" style="1064"/>
    <col min="769" max="769" width="4.6640625" style="1064" customWidth="1"/>
    <col min="770" max="770" width="59.6640625" style="1064" customWidth="1"/>
    <col min="771" max="771" width="16.6640625" style="1064" customWidth="1"/>
    <col min="772" max="773" width="17.6640625" style="1064" customWidth="1"/>
    <col min="774" max="774" width="20.6640625" style="1064" customWidth="1"/>
    <col min="775" max="775" width="17.6640625" style="1064" customWidth="1"/>
    <col min="776" max="776" width="1.6640625" style="1064" customWidth="1"/>
    <col min="777" max="1024" width="9.6640625" style="1064"/>
    <col min="1025" max="1025" width="4.6640625" style="1064" customWidth="1"/>
    <col min="1026" max="1026" width="59.6640625" style="1064" customWidth="1"/>
    <col min="1027" max="1027" width="16.6640625" style="1064" customWidth="1"/>
    <col min="1028" max="1029" width="17.6640625" style="1064" customWidth="1"/>
    <col min="1030" max="1030" width="20.6640625" style="1064" customWidth="1"/>
    <col min="1031" max="1031" width="17.6640625" style="1064" customWidth="1"/>
    <col min="1032" max="1032" width="1.6640625" style="1064" customWidth="1"/>
    <col min="1033" max="1280" width="9.6640625" style="1064"/>
    <col min="1281" max="1281" width="4.6640625" style="1064" customWidth="1"/>
    <col min="1282" max="1282" width="59.6640625" style="1064" customWidth="1"/>
    <col min="1283" max="1283" width="16.6640625" style="1064" customWidth="1"/>
    <col min="1284" max="1285" width="17.6640625" style="1064" customWidth="1"/>
    <col min="1286" max="1286" width="20.6640625" style="1064" customWidth="1"/>
    <col min="1287" max="1287" width="17.6640625" style="1064" customWidth="1"/>
    <col min="1288" max="1288" width="1.6640625" style="1064" customWidth="1"/>
    <col min="1289" max="1536" width="9.6640625" style="1064"/>
    <col min="1537" max="1537" width="4.6640625" style="1064" customWidth="1"/>
    <col min="1538" max="1538" width="59.6640625" style="1064" customWidth="1"/>
    <col min="1539" max="1539" width="16.6640625" style="1064" customWidth="1"/>
    <col min="1540" max="1541" width="17.6640625" style="1064" customWidth="1"/>
    <col min="1542" max="1542" width="20.6640625" style="1064" customWidth="1"/>
    <col min="1543" max="1543" width="17.6640625" style="1064" customWidth="1"/>
    <col min="1544" max="1544" width="1.6640625" style="1064" customWidth="1"/>
    <col min="1545" max="1792" width="9.6640625" style="1064"/>
    <col min="1793" max="1793" width="4.6640625" style="1064" customWidth="1"/>
    <col min="1794" max="1794" width="59.6640625" style="1064" customWidth="1"/>
    <col min="1795" max="1795" width="16.6640625" style="1064" customWidth="1"/>
    <col min="1796" max="1797" width="17.6640625" style="1064" customWidth="1"/>
    <col min="1798" max="1798" width="20.6640625" style="1064" customWidth="1"/>
    <col min="1799" max="1799" width="17.6640625" style="1064" customWidth="1"/>
    <col min="1800" max="1800" width="1.6640625" style="1064" customWidth="1"/>
    <col min="1801" max="2048" width="9.6640625" style="1064"/>
    <col min="2049" max="2049" width="4.6640625" style="1064" customWidth="1"/>
    <col min="2050" max="2050" width="59.6640625" style="1064" customWidth="1"/>
    <col min="2051" max="2051" width="16.6640625" style="1064" customWidth="1"/>
    <col min="2052" max="2053" width="17.6640625" style="1064" customWidth="1"/>
    <col min="2054" max="2054" width="20.6640625" style="1064" customWidth="1"/>
    <col min="2055" max="2055" width="17.6640625" style="1064" customWidth="1"/>
    <col min="2056" max="2056" width="1.6640625" style="1064" customWidth="1"/>
    <col min="2057" max="2304" width="9.6640625" style="1064"/>
    <col min="2305" max="2305" width="4.6640625" style="1064" customWidth="1"/>
    <col min="2306" max="2306" width="59.6640625" style="1064" customWidth="1"/>
    <col min="2307" max="2307" width="16.6640625" style="1064" customWidth="1"/>
    <col min="2308" max="2309" width="17.6640625" style="1064" customWidth="1"/>
    <col min="2310" max="2310" width="20.6640625" style="1064" customWidth="1"/>
    <col min="2311" max="2311" width="17.6640625" style="1064" customWidth="1"/>
    <col min="2312" max="2312" width="1.6640625" style="1064" customWidth="1"/>
    <col min="2313" max="2560" width="9.6640625" style="1064"/>
    <col min="2561" max="2561" width="4.6640625" style="1064" customWidth="1"/>
    <col min="2562" max="2562" width="59.6640625" style="1064" customWidth="1"/>
    <col min="2563" max="2563" width="16.6640625" style="1064" customWidth="1"/>
    <col min="2564" max="2565" width="17.6640625" style="1064" customWidth="1"/>
    <col min="2566" max="2566" width="20.6640625" style="1064" customWidth="1"/>
    <col min="2567" max="2567" width="17.6640625" style="1064" customWidth="1"/>
    <col min="2568" max="2568" width="1.6640625" style="1064" customWidth="1"/>
    <col min="2569" max="2816" width="9.6640625" style="1064"/>
    <col min="2817" max="2817" width="4.6640625" style="1064" customWidth="1"/>
    <col min="2818" max="2818" width="59.6640625" style="1064" customWidth="1"/>
    <col min="2819" max="2819" width="16.6640625" style="1064" customWidth="1"/>
    <col min="2820" max="2821" width="17.6640625" style="1064" customWidth="1"/>
    <col min="2822" max="2822" width="20.6640625" style="1064" customWidth="1"/>
    <col min="2823" max="2823" width="17.6640625" style="1064" customWidth="1"/>
    <col min="2824" max="2824" width="1.6640625" style="1064" customWidth="1"/>
    <col min="2825" max="3072" width="9.6640625" style="1064"/>
    <col min="3073" max="3073" width="4.6640625" style="1064" customWidth="1"/>
    <col min="3074" max="3074" width="59.6640625" style="1064" customWidth="1"/>
    <col min="3075" max="3075" width="16.6640625" style="1064" customWidth="1"/>
    <col min="3076" max="3077" width="17.6640625" style="1064" customWidth="1"/>
    <col min="3078" max="3078" width="20.6640625" style="1064" customWidth="1"/>
    <col min="3079" max="3079" width="17.6640625" style="1064" customWidth="1"/>
    <col min="3080" max="3080" width="1.6640625" style="1064" customWidth="1"/>
    <col min="3081" max="3328" width="9.6640625" style="1064"/>
    <col min="3329" max="3329" width="4.6640625" style="1064" customWidth="1"/>
    <col min="3330" max="3330" width="59.6640625" style="1064" customWidth="1"/>
    <col min="3331" max="3331" width="16.6640625" style="1064" customWidth="1"/>
    <col min="3332" max="3333" width="17.6640625" style="1064" customWidth="1"/>
    <col min="3334" max="3334" width="20.6640625" style="1064" customWidth="1"/>
    <col min="3335" max="3335" width="17.6640625" style="1064" customWidth="1"/>
    <col min="3336" max="3336" width="1.6640625" style="1064" customWidth="1"/>
    <col min="3337" max="3584" width="9.6640625" style="1064"/>
    <col min="3585" max="3585" width="4.6640625" style="1064" customWidth="1"/>
    <col min="3586" max="3586" width="59.6640625" style="1064" customWidth="1"/>
    <col min="3587" max="3587" width="16.6640625" style="1064" customWidth="1"/>
    <col min="3588" max="3589" width="17.6640625" style="1064" customWidth="1"/>
    <col min="3590" max="3590" width="20.6640625" style="1064" customWidth="1"/>
    <col min="3591" max="3591" width="17.6640625" style="1064" customWidth="1"/>
    <col min="3592" max="3592" width="1.6640625" style="1064" customWidth="1"/>
    <col min="3593" max="3840" width="9.6640625" style="1064"/>
    <col min="3841" max="3841" width="4.6640625" style="1064" customWidth="1"/>
    <col min="3842" max="3842" width="59.6640625" style="1064" customWidth="1"/>
    <col min="3843" max="3843" width="16.6640625" style="1064" customWidth="1"/>
    <col min="3844" max="3845" width="17.6640625" style="1064" customWidth="1"/>
    <col min="3846" max="3846" width="20.6640625" style="1064" customWidth="1"/>
    <col min="3847" max="3847" width="17.6640625" style="1064" customWidth="1"/>
    <col min="3848" max="3848" width="1.6640625" style="1064" customWidth="1"/>
    <col min="3849" max="4096" width="9.6640625" style="1064"/>
    <col min="4097" max="4097" width="4.6640625" style="1064" customWidth="1"/>
    <col min="4098" max="4098" width="59.6640625" style="1064" customWidth="1"/>
    <col min="4099" max="4099" width="16.6640625" style="1064" customWidth="1"/>
    <col min="4100" max="4101" width="17.6640625" style="1064" customWidth="1"/>
    <col min="4102" max="4102" width="20.6640625" style="1064" customWidth="1"/>
    <col min="4103" max="4103" width="17.6640625" style="1064" customWidth="1"/>
    <col min="4104" max="4104" width="1.6640625" style="1064" customWidth="1"/>
    <col min="4105" max="4352" width="9.6640625" style="1064"/>
    <col min="4353" max="4353" width="4.6640625" style="1064" customWidth="1"/>
    <col min="4354" max="4354" width="59.6640625" style="1064" customWidth="1"/>
    <col min="4355" max="4355" width="16.6640625" style="1064" customWidth="1"/>
    <col min="4356" max="4357" width="17.6640625" style="1064" customWidth="1"/>
    <col min="4358" max="4358" width="20.6640625" style="1064" customWidth="1"/>
    <col min="4359" max="4359" width="17.6640625" style="1064" customWidth="1"/>
    <col min="4360" max="4360" width="1.6640625" style="1064" customWidth="1"/>
    <col min="4361" max="4608" width="9.6640625" style="1064"/>
    <col min="4609" max="4609" width="4.6640625" style="1064" customWidth="1"/>
    <col min="4610" max="4610" width="59.6640625" style="1064" customWidth="1"/>
    <col min="4611" max="4611" width="16.6640625" style="1064" customWidth="1"/>
    <col min="4612" max="4613" width="17.6640625" style="1064" customWidth="1"/>
    <col min="4614" max="4614" width="20.6640625" style="1064" customWidth="1"/>
    <col min="4615" max="4615" width="17.6640625" style="1064" customWidth="1"/>
    <col min="4616" max="4616" width="1.6640625" style="1064" customWidth="1"/>
    <col min="4617" max="4864" width="9.6640625" style="1064"/>
    <col min="4865" max="4865" width="4.6640625" style="1064" customWidth="1"/>
    <col min="4866" max="4866" width="59.6640625" style="1064" customWidth="1"/>
    <col min="4867" max="4867" width="16.6640625" style="1064" customWidth="1"/>
    <col min="4868" max="4869" width="17.6640625" style="1064" customWidth="1"/>
    <col min="4870" max="4870" width="20.6640625" style="1064" customWidth="1"/>
    <col min="4871" max="4871" width="17.6640625" style="1064" customWidth="1"/>
    <col min="4872" max="4872" width="1.6640625" style="1064" customWidth="1"/>
    <col min="4873" max="5120" width="9.6640625" style="1064"/>
    <col min="5121" max="5121" width="4.6640625" style="1064" customWidth="1"/>
    <col min="5122" max="5122" width="59.6640625" style="1064" customWidth="1"/>
    <col min="5123" max="5123" width="16.6640625" style="1064" customWidth="1"/>
    <col min="5124" max="5125" width="17.6640625" style="1064" customWidth="1"/>
    <col min="5126" max="5126" width="20.6640625" style="1064" customWidth="1"/>
    <col min="5127" max="5127" width="17.6640625" style="1064" customWidth="1"/>
    <col min="5128" max="5128" width="1.6640625" style="1064" customWidth="1"/>
    <col min="5129" max="5376" width="9.6640625" style="1064"/>
    <col min="5377" max="5377" width="4.6640625" style="1064" customWidth="1"/>
    <col min="5378" max="5378" width="59.6640625" style="1064" customWidth="1"/>
    <col min="5379" max="5379" width="16.6640625" style="1064" customWidth="1"/>
    <col min="5380" max="5381" width="17.6640625" style="1064" customWidth="1"/>
    <col min="5382" max="5382" width="20.6640625" style="1064" customWidth="1"/>
    <col min="5383" max="5383" width="17.6640625" style="1064" customWidth="1"/>
    <col min="5384" max="5384" width="1.6640625" style="1064" customWidth="1"/>
    <col min="5385" max="5632" width="9.6640625" style="1064"/>
    <col min="5633" max="5633" width="4.6640625" style="1064" customWidth="1"/>
    <col min="5634" max="5634" width="59.6640625" style="1064" customWidth="1"/>
    <col min="5635" max="5635" width="16.6640625" style="1064" customWidth="1"/>
    <col min="5636" max="5637" width="17.6640625" style="1064" customWidth="1"/>
    <col min="5638" max="5638" width="20.6640625" style="1064" customWidth="1"/>
    <col min="5639" max="5639" width="17.6640625" style="1064" customWidth="1"/>
    <col min="5640" max="5640" width="1.6640625" style="1064" customWidth="1"/>
    <col min="5641" max="5888" width="9.6640625" style="1064"/>
    <col min="5889" max="5889" width="4.6640625" style="1064" customWidth="1"/>
    <col min="5890" max="5890" width="59.6640625" style="1064" customWidth="1"/>
    <col min="5891" max="5891" width="16.6640625" style="1064" customWidth="1"/>
    <col min="5892" max="5893" width="17.6640625" style="1064" customWidth="1"/>
    <col min="5894" max="5894" width="20.6640625" style="1064" customWidth="1"/>
    <col min="5895" max="5895" width="17.6640625" style="1064" customWidth="1"/>
    <col min="5896" max="5896" width="1.6640625" style="1064" customWidth="1"/>
    <col min="5897" max="6144" width="9.6640625" style="1064"/>
    <col min="6145" max="6145" width="4.6640625" style="1064" customWidth="1"/>
    <col min="6146" max="6146" width="59.6640625" style="1064" customWidth="1"/>
    <col min="6147" max="6147" width="16.6640625" style="1064" customWidth="1"/>
    <col min="6148" max="6149" width="17.6640625" style="1064" customWidth="1"/>
    <col min="6150" max="6150" width="20.6640625" style="1064" customWidth="1"/>
    <col min="6151" max="6151" width="17.6640625" style="1064" customWidth="1"/>
    <col min="6152" max="6152" width="1.6640625" style="1064" customWidth="1"/>
    <col min="6153" max="6400" width="9.6640625" style="1064"/>
    <col min="6401" max="6401" width="4.6640625" style="1064" customWidth="1"/>
    <col min="6402" max="6402" width="59.6640625" style="1064" customWidth="1"/>
    <col min="6403" max="6403" width="16.6640625" style="1064" customWidth="1"/>
    <col min="6404" max="6405" width="17.6640625" style="1064" customWidth="1"/>
    <col min="6406" max="6406" width="20.6640625" style="1064" customWidth="1"/>
    <col min="6407" max="6407" width="17.6640625" style="1064" customWidth="1"/>
    <col min="6408" max="6408" width="1.6640625" style="1064" customWidth="1"/>
    <col min="6409" max="6656" width="9.6640625" style="1064"/>
    <col min="6657" max="6657" width="4.6640625" style="1064" customWidth="1"/>
    <col min="6658" max="6658" width="59.6640625" style="1064" customWidth="1"/>
    <col min="6659" max="6659" width="16.6640625" style="1064" customWidth="1"/>
    <col min="6660" max="6661" width="17.6640625" style="1064" customWidth="1"/>
    <col min="6662" max="6662" width="20.6640625" style="1064" customWidth="1"/>
    <col min="6663" max="6663" width="17.6640625" style="1064" customWidth="1"/>
    <col min="6664" max="6664" width="1.6640625" style="1064" customWidth="1"/>
    <col min="6665" max="6912" width="9.6640625" style="1064"/>
    <col min="6913" max="6913" width="4.6640625" style="1064" customWidth="1"/>
    <col min="6914" max="6914" width="59.6640625" style="1064" customWidth="1"/>
    <col min="6915" max="6915" width="16.6640625" style="1064" customWidth="1"/>
    <col min="6916" max="6917" width="17.6640625" style="1064" customWidth="1"/>
    <col min="6918" max="6918" width="20.6640625" style="1064" customWidth="1"/>
    <col min="6919" max="6919" width="17.6640625" style="1064" customWidth="1"/>
    <col min="6920" max="6920" width="1.6640625" style="1064" customWidth="1"/>
    <col min="6921" max="7168" width="9.6640625" style="1064"/>
    <col min="7169" max="7169" width="4.6640625" style="1064" customWidth="1"/>
    <col min="7170" max="7170" width="59.6640625" style="1064" customWidth="1"/>
    <col min="7171" max="7171" width="16.6640625" style="1064" customWidth="1"/>
    <col min="7172" max="7173" width="17.6640625" style="1064" customWidth="1"/>
    <col min="7174" max="7174" width="20.6640625" style="1064" customWidth="1"/>
    <col min="7175" max="7175" width="17.6640625" style="1064" customWidth="1"/>
    <col min="7176" max="7176" width="1.6640625" style="1064" customWidth="1"/>
    <col min="7177" max="7424" width="9.6640625" style="1064"/>
    <col min="7425" max="7425" width="4.6640625" style="1064" customWidth="1"/>
    <col min="7426" max="7426" width="59.6640625" style="1064" customWidth="1"/>
    <col min="7427" max="7427" width="16.6640625" style="1064" customWidth="1"/>
    <col min="7428" max="7429" width="17.6640625" style="1064" customWidth="1"/>
    <col min="7430" max="7430" width="20.6640625" style="1064" customWidth="1"/>
    <col min="7431" max="7431" width="17.6640625" style="1064" customWidth="1"/>
    <col min="7432" max="7432" width="1.6640625" style="1064" customWidth="1"/>
    <col min="7433" max="7680" width="9.6640625" style="1064"/>
    <col min="7681" max="7681" width="4.6640625" style="1064" customWidth="1"/>
    <col min="7682" max="7682" width="59.6640625" style="1064" customWidth="1"/>
    <col min="7683" max="7683" width="16.6640625" style="1064" customWidth="1"/>
    <col min="7684" max="7685" width="17.6640625" style="1064" customWidth="1"/>
    <col min="7686" max="7686" width="20.6640625" style="1064" customWidth="1"/>
    <col min="7687" max="7687" width="17.6640625" style="1064" customWidth="1"/>
    <col min="7688" max="7688" width="1.6640625" style="1064" customWidth="1"/>
    <col min="7689" max="7936" width="9.6640625" style="1064"/>
    <col min="7937" max="7937" width="4.6640625" style="1064" customWidth="1"/>
    <col min="7938" max="7938" width="59.6640625" style="1064" customWidth="1"/>
    <col min="7939" max="7939" width="16.6640625" style="1064" customWidth="1"/>
    <col min="7940" max="7941" width="17.6640625" style="1064" customWidth="1"/>
    <col min="7942" max="7942" width="20.6640625" style="1064" customWidth="1"/>
    <col min="7943" max="7943" width="17.6640625" style="1064" customWidth="1"/>
    <col min="7944" max="7944" width="1.6640625" style="1064" customWidth="1"/>
    <col min="7945" max="8192" width="9.6640625" style="1064"/>
    <col min="8193" max="8193" width="4.6640625" style="1064" customWidth="1"/>
    <col min="8194" max="8194" width="59.6640625" style="1064" customWidth="1"/>
    <col min="8195" max="8195" width="16.6640625" style="1064" customWidth="1"/>
    <col min="8196" max="8197" width="17.6640625" style="1064" customWidth="1"/>
    <col min="8198" max="8198" width="20.6640625" style="1064" customWidth="1"/>
    <col min="8199" max="8199" width="17.6640625" style="1064" customWidth="1"/>
    <col min="8200" max="8200" width="1.6640625" style="1064" customWidth="1"/>
    <col min="8201" max="8448" width="9.6640625" style="1064"/>
    <col min="8449" max="8449" width="4.6640625" style="1064" customWidth="1"/>
    <col min="8450" max="8450" width="59.6640625" style="1064" customWidth="1"/>
    <col min="8451" max="8451" width="16.6640625" style="1064" customWidth="1"/>
    <col min="8452" max="8453" width="17.6640625" style="1064" customWidth="1"/>
    <col min="8454" max="8454" width="20.6640625" style="1064" customWidth="1"/>
    <col min="8455" max="8455" width="17.6640625" style="1064" customWidth="1"/>
    <col min="8456" max="8456" width="1.6640625" style="1064" customWidth="1"/>
    <col min="8457" max="8704" width="9.6640625" style="1064"/>
    <col min="8705" max="8705" width="4.6640625" style="1064" customWidth="1"/>
    <col min="8706" max="8706" width="59.6640625" style="1064" customWidth="1"/>
    <col min="8707" max="8707" width="16.6640625" style="1064" customWidth="1"/>
    <col min="8708" max="8709" width="17.6640625" style="1064" customWidth="1"/>
    <col min="8710" max="8710" width="20.6640625" style="1064" customWidth="1"/>
    <col min="8711" max="8711" width="17.6640625" style="1064" customWidth="1"/>
    <col min="8712" max="8712" width="1.6640625" style="1064" customWidth="1"/>
    <col min="8713" max="8960" width="9.6640625" style="1064"/>
    <col min="8961" max="8961" width="4.6640625" style="1064" customWidth="1"/>
    <col min="8962" max="8962" width="59.6640625" style="1064" customWidth="1"/>
    <col min="8963" max="8963" width="16.6640625" style="1064" customWidth="1"/>
    <col min="8964" max="8965" width="17.6640625" style="1064" customWidth="1"/>
    <col min="8966" max="8966" width="20.6640625" style="1064" customWidth="1"/>
    <col min="8967" max="8967" width="17.6640625" style="1064" customWidth="1"/>
    <col min="8968" max="8968" width="1.6640625" style="1064" customWidth="1"/>
    <col min="8969" max="9216" width="9.6640625" style="1064"/>
    <col min="9217" max="9217" width="4.6640625" style="1064" customWidth="1"/>
    <col min="9218" max="9218" width="59.6640625" style="1064" customWidth="1"/>
    <col min="9219" max="9219" width="16.6640625" style="1064" customWidth="1"/>
    <col min="9220" max="9221" width="17.6640625" style="1064" customWidth="1"/>
    <col min="9222" max="9222" width="20.6640625" style="1064" customWidth="1"/>
    <col min="9223" max="9223" width="17.6640625" style="1064" customWidth="1"/>
    <col min="9224" max="9224" width="1.6640625" style="1064" customWidth="1"/>
    <col min="9225" max="9472" width="9.6640625" style="1064"/>
    <col min="9473" max="9473" width="4.6640625" style="1064" customWidth="1"/>
    <col min="9474" max="9474" width="59.6640625" style="1064" customWidth="1"/>
    <col min="9475" max="9475" width="16.6640625" style="1064" customWidth="1"/>
    <col min="9476" max="9477" width="17.6640625" style="1064" customWidth="1"/>
    <col min="9478" max="9478" width="20.6640625" style="1064" customWidth="1"/>
    <col min="9479" max="9479" width="17.6640625" style="1064" customWidth="1"/>
    <col min="9480" max="9480" width="1.6640625" style="1064" customWidth="1"/>
    <col min="9481" max="9728" width="9.6640625" style="1064"/>
    <col min="9729" max="9729" width="4.6640625" style="1064" customWidth="1"/>
    <col min="9730" max="9730" width="59.6640625" style="1064" customWidth="1"/>
    <col min="9731" max="9731" width="16.6640625" style="1064" customWidth="1"/>
    <col min="9732" max="9733" width="17.6640625" style="1064" customWidth="1"/>
    <col min="9734" max="9734" width="20.6640625" style="1064" customWidth="1"/>
    <col min="9735" max="9735" width="17.6640625" style="1064" customWidth="1"/>
    <col min="9736" max="9736" width="1.6640625" style="1064" customWidth="1"/>
    <col min="9737" max="9984" width="9.6640625" style="1064"/>
    <col min="9985" max="9985" width="4.6640625" style="1064" customWidth="1"/>
    <col min="9986" max="9986" width="59.6640625" style="1064" customWidth="1"/>
    <col min="9987" max="9987" width="16.6640625" style="1064" customWidth="1"/>
    <col min="9988" max="9989" width="17.6640625" style="1064" customWidth="1"/>
    <col min="9990" max="9990" width="20.6640625" style="1064" customWidth="1"/>
    <col min="9991" max="9991" width="17.6640625" style="1064" customWidth="1"/>
    <col min="9992" max="9992" width="1.6640625" style="1064" customWidth="1"/>
    <col min="9993" max="10240" width="9.6640625" style="1064"/>
    <col min="10241" max="10241" width="4.6640625" style="1064" customWidth="1"/>
    <col min="10242" max="10242" width="59.6640625" style="1064" customWidth="1"/>
    <col min="10243" max="10243" width="16.6640625" style="1064" customWidth="1"/>
    <col min="10244" max="10245" width="17.6640625" style="1064" customWidth="1"/>
    <col min="10246" max="10246" width="20.6640625" style="1064" customWidth="1"/>
    <col min="10247" max="10247" width="17.6640625" style="1064" customWidth="1"/>
    <col min="10248" max="10248" width="1.6640625" style="1064" customWidth="1"/>
    <col min="10249" max="10496" width="9.6640625" style="1064"/>
    <col min="10497" max="10497" width="4.6640625" style="1064" customWidth="1"/>
    <col min="10498" max="10498" width="59.6640625" style="1064" customWidth="1"/>
    <col min="10499" max="10499" width="16.6640625" style="1064" customWidth="1"/>
    <col min="10500" max="10501" width="17.6640625" style="1064" customWidth="1"/>
    <col min="10502" max="10502" width="20.6640625" style="1064" customWidth="1"/>
    <col min="10503" max="10503" width="17.6640625" style="1064" customWidth="1"/>
    <col min="10504" max="10504" width="1.6640625" style="1064" customWidth="1"/>
    <col min="10505" max="10752" width="9.6640625" style="1064"/>
    <col min="10753" max="10753" width="4.6640625" style="1064" customWidth="1"/>
    <col min="10754" max="10754" width="59.6640625" style="1064" customWidth="1"/>
    <col min="10755" max="10755" width="16.6640625" style="1064" customWidth="1"/>
    <col min="10756" max="10757" width="17.6640625" style="1064" customWidth="1"/>
    <col min="10758" max="10758" width="20.6640625" style="1064" customWidth="1"/>
    <col min="10759" max="10759" width="17.6640625" style="1064" customWidth="1"/>
    <col min="10760" max="10760" width="1.6640625" style="1064" customWidth="1"/>
    <col min="10761" max="11008" width="9.6640625" style="1064"/>
    <col min="11009" max="11009" width="4.6640625" style="1064" customWidth="1"/>
    <col min="11010" max="11010" width="59.6640625" style="1064" customWidth="1"/>
    <col min="11011" max="11011" width="16.6640625" style="1064" customWidth="1"/>
    <col min="11012" max="11013" width="17.6640625" style="1064" customWidth="1"/>
    <col min="11014" max="11014" width="20.6640625" style="1064" customWidth="1"/>
    <col min="11015" max="11015" width="17.6640625" style="1064" customWidth="1"/>
    <col min="11016" max="11016" width="1.6640625" style="1064" customWidth="1"/>
    <col min="11017" max="11264" width="9.6640625" style="1064"/>
    <col min="11265" max="11265" width="4.6640625" style="1064" customWidth="1"/>
    <col min="11266" max="11266" width="59.6640625" style="1064" customWidth="1"/>
    <col min="11267" max="11267" width="16.6640625" style="1064" customWidth="1"/>
    <col min="11268" max="11269" width="17.6640625" style="1064" customWidth="1"/>
    <col min="11270" max="11270" width="20.6640625" style="1064" customWidth="1"/>
    <col min="11271" max="11271" width="17.6640625" style="1064" customWidth="1"/>
    <col min="11272" max="11272" width="1.6640625" style="1064" customWidth="1"/>
    <col min="11273" max="11520" width="9.6640625" style="1064"/>
    <col min="11521" max="11521" width="4.6640625" style="1064" customWidth="1"/>
    <col min="11522" max="11522" width="59.6640625" style="1064" customWidth="1"/>
    <col min="11523" max="11523" width="16.6640625" style="1064" customWidth="1"/>
    <col min="11524" max="11525" width="17.6640625" style="1064" customWidth="1"/>
    <col min="11526" max="11526" width="20.6640625" style="1064" customWidth="1"/>
    <col min="11527" max="11527" width="17.6640625" style="1064" customWidth="1"/>
    <col min="11528" max="11528" width="1.6640625" style="1064" customWidth="1"/>
    <col min="11529" max="11776" width="9.6640625" style="1064"/>
    <col min="11777" max="11777" width="4.6640625" style="1064" customWidth="1"/>
    <col min="11778" max="11778" width="59.6640625" style="1064" customWidth="1"/>
    <col min="11779" max="11779" width="16.6640625" style="1064" customWidth="1"/>
    <col min="11780" max="11781" width="17.6640625" style="1064" customWidth="1"/>
    <col min="11782" max="11782" width="20.6640625" style="1064" customWidth="1"/>
    <col min="11783" max="11783" width="17.6640625" style="1064" customWidth="1"/>
    <col min="11784" max="11784" width="1.6640625" style="1064" customWidth="1"/>
    <col min="11785" max="12032" width="9.6640625" style="1064"/>
    <col min="12033" max="12033" width="4.6640625" style="1064" customWidth="1"/>
    <col min="12034" max="12034" width="59.6640625" style="1064" customWidth="1"/>
    <col min="12035" max="12035" width="16.6640625" style="1064" customWidth="1"/>
    <col min="12036" max="12037" width="17.6640625" style="1064" customWidth="1"/>
    <col min="12038" max="12038" width="20.6640625" style="1064" customWidth="1"/>
    <col min="12039" max="12039" width="17.6640625" style="1064" customWidth="1"/>
    <col min="12040" max="12040" width="1.6640625" style="1064" customWidth="1"/>
    <col min="12041" max="12288" width="9.6640625" style="1064"/>
    <col min="12289" max="12289" width="4.6640625" style="1064" customWidth="1"/>
    <col min="12290" max="12290" width="59.6640625" style="1064" customWidth="1"/>
    <col min="12291" max="12291" width="16.6640625" style="1064" customWidth="1"/>
    <col min="12292" max="12293" width="17.6640625" style="1064" customWidth="1"/>
    <col min="12294" max="12294" width="20.6640625" style="1064" customWidth="1"/>
    <col min="12295" max="12295" width="17.6640625" style="1064" customWidth="1"/>
    <col min="12296" max="12296" width="1.6640625" style="1064" customWidth="1"/>
    <col min="12297" max="12544" width="9.6640625" style="1064"/>
    <col min="12545" max="12545" width="4.6640625" style="1064" customWidth="1"/>
    <col min="12546" max="12546" width="59.6640625" style="1064" customWidth="1"/>
    <col min="12547" max="12547" width="16.6640625" style="1064" customWidth="1"/>
    <col min="12548" max="12549" width="17.6640625" style="1064" customWidth="1"/>
    <col min="12550" max="12550" width="20.6640625" style="1064" customWidth="1"/>
    <col min="12551" max="12551" width="17.6640625" style="1064" customWidth="1"/>
    <col min="12552" max="12552" width="1.6640625" style="1064" customWidth="1"/>
    <col min="12553" max="12800" width="9.6640625" style="1064"/>
    <col min="12801" max="12801" width="4.6640625" style="1064" customWidth="1"/>
    <col min="12802" max="12802" width="59.6640625" style="1064" customWidth="1"/>
    <col min="12803" max="12803" width="16.6640625" style="1064" customWidth="1"/>
    <col min="12804" max="12805" width="17.6640625" style="1064" customWidth="1"/>
    <col min="12806" max="12806" width="20.6640625" style="1064" customWidth="1"/>
    <col min="12807" max="12807" width="17.6640625" style="1064" customWidth="1"/>
    <col min="12808" max="12808" width="1.6640625" style="1064" customWidth="1"/>
    <col min="12809" max="13056" width="9.6640625" style="1064"/>
    <col min="13057" max="13057" width="4.6640625" style="1064" customWidth="1"/>
    <col min="13058" max="13058" width="59.6640625" style="1064" customWidth="1"/>
    <col min="13059" max="13059" width="16.6640625" style="1064" customWidth="1"/>
    <col min="13060" max="13061" width="17.6640625" style="1064" customWidth="1"/>
    <col min="13062" max="13062" width="20.6640625" style="1064" customWidth="1"/>
    <col min="13063" max="13063" width="17.6640625" style="1064" customWidth="1"/>
    <col min="13064" max="13064" width="1.6640625" style="1064" customWidth="1"/>
    <col min="13065" max="13312" width="9.6640625" style="1064"/>
    <col min="13313" max="13313" width="4.6640625" style="1064" customWidth="1"/>
    <col min="13314" max="13314" width="59.6640625" style="1064" customWidth="1"/>
    <col min="13315" max="13315" width="16.6640625" style="1064" customWidth="1"/>
    <col min="13316" max="13317" width="17.6640625" style="1064" customWidth="1"/>
    <col min="13318" max="13318" width="20.6640625" style="1064" customWidth="1"/>
    <col min="13319" max="13319" width="17.6640625" style="1064" customWidth="1"/>
    <col min="13320" max="13320" width="1.6640625" style="1064" customWidth="1"/>
    <col min="13321" max="13568" width="9.6640625" style="1064"/>
    <col min="13569" max="13569" width="4.6640625" style="1064" customWidth="1"/>
    <col min="13570" max="13570" width="59.6640625" style="1064" customWidth="1"/>
    <col min="13571" max="13571" width="16.6640625" style="1064" customWidth="1"/>
    <col min="13572" max="13573" width="17.6640625" style="1064" customWidth="1"/>
    <col min="13574" max="13574" width="20.6640625" style="1064" customWidth="1"/>
    <col min="13575" max="13575" width="17.6640625" style="1064" customWidth="1"/>
    <col min="13576" max="13576" width="1.6640625" style="1064" customWidth="1"/>
    <col min="13577" max="13824" width="9.6640625" style="1064"/>
    <col min="13825" max="13825" width="4.6640625" style="1064" customWidth="1"/>
    <col min="13826" max="13826" width="59.6640625" style="1064" customWidth="1"/>
    <col min="13827" max="13827" width="16.6640625" style="1064" customWidth="1"/>
    <col min="13828" max="13829" width="17.6640625" style="1064" customWidth="1"/>
    <col min="13830" max="13830" width="20.6640625" style="1064" customWidth="1"/>
    <col min="13831" max="13831" width="17.6640625" style="1064" customWidth="1"/>
    <col min="13832" max="13832" width="1.6640625" style="1064" customWidth="1"/>
    <col min="13833" max="14080" width="9.6640625" style="1064"/>
    <col min="14081" max="14081" width="4.6640625" style="1064" customWidth="1"/>
    <col min="14082" max="14082" width="59.6640625" style="1064" customWidth="1"/>
    <col min="14083" max="14083" width="16.6640625" style="1064" customWidth="1"/>
    <col min="14084" max="14085" width="17.6640625" style="1064" customWidth="1"/>
    <col min="14086" max="14086" width="20.6640625" style="1064" customWidth="1"/>
    <col min="14087" max="14087" width="17.6640625" style="1064" customWidth="1"/>
    <col min="14088" max="14088" width="1.6640625" style="1064" customWidth="1"/>
    <col min="14089" max="14336" width="9.6640625" style="1064"/>
    <col min="14337" max="14337" width="4.6640625" style="1064" customWidth="1"/>
    <col min="14338" max="14338" width="59.6640625" style="1064" customWidth="1"/>
    <col min="14339" max="14339" width="16.6640625" style="1064" customWidth="1"/>
    <col min="14340" max="14341" width="17.6640625" style="1064" customWidth="1"/>
    <col min="14342" max="14342" width="20.6640625" style="1064" customWidth="1"/>
    <col min="14343" max="14343" width="17.6640625" style="1064" customWidth="1"/>
    <col min="14344" max="14344" width="1.6640625" style="1064" customWidth="1"/>
    <col min="14345" max="14592" width="9.6640625" style="1064"/>
    <col min="14593" max="14593" width="4.6640625" style="1064" customWidth="1"/>
    <col min="14594" max="14594" width="59.6640625" style="1064" customWidth="1"/>
    <col min="14595" max="14595" width="16.6640625" style="1064" customWidth="1"/>
    <col min="14596" max="14597" width="17.6640625" style="1064" customWidth="1"/>
    <col min="14598" max="14598" width="20.6640625" style="1064" customWidth="1"/>
    <col min="14599" max="14599" width="17.6640625" style="1064" customWidth="1"/>
    <col min="14600" max="14600" width="1.6640625" style="1064" customWidth="1"/>
    <col min="14601" max="14848" width="9.6640625" style="1064"/>
    <col min="14849" max="14849" width="4.6640625" style="1064" customWidth="1"/>
    <col min="14850" max="14850" width="59.6640625" style="1064" customWidth="1"/>
    <col min="14851" max="14851" width="16.6640625" style="1064" customWidth="1"/>
    <col min="14852" max="14853" width="17.6640625" style="1064" customWidth="1"/>
    <col min="14854" max="14854" width="20.6640625" style="1064" customWidth="1"/>
    <col min="14855" max="14855" width="17.6640625" style="1064" customWidth="1"/>
    <col min="14856" max="14856" width="1.6640625" style="1064" customWidth="1"/>
    <col min="14857" max="15104" width="9.6640625" style="1064"/>
    <col min="15105" max="15105" width="4.6640625" style="1064" customWidth="1"/>
    <col min="15106" max="15106" width="59.6640625" style="1064" customWidth="1"/>
    <col min="15107" max="15107" width="16.6640625" style="1064" customWidth="1"/>
    <col min="15108" max="15109" width="17.6640625" style="1064" customWidth="1"/>
    <col min="15110" max="15110" width="20.6640625" style="1064" customWidth="1"/>
    <col min="15111" max="15111" width="17.6640625" style="1064" customWidth="1"/>
    <col min="15112" max="15112" width="1.6640625" style="1064" customWidth="1"/>
    <col min="15113" max="15360" width="9.6640625" style="1064"/>
    <col min="15361" max="15361" width="4.6640625" style="1064" customWidth="1"/>
    <col min="15362" max="15362" width="59.6640625" style="1064" customWidth="1"/>
    <col min="15363" max="15363" width="16.6640625" style="1064" customWidth="1"/>
    <col min="15364" max="15365" width="17.6640625" style="1064" customWidth="1"/>
    <col min="15366" max="15366" width="20.6640625" style="1064" customWidth="1"/>
    <col min="15367" max="15367" width="17.6640625" style="1064" customWidth="1"/>
    <col min="15368" max="15368" width="1.6640625" style="1064" customWidth="1"/>
    <col min="15369" max="15616" width="9.6640625" style="1064"/>
    <col min="15617" max="15617" width="4.6640625" style="1064" customWidth="1"/>
    <col min="15618" max="15618" width="59.6640625" style="1064" customWidth="1"/>
    <col min="15619" max="15619" width="16.6640625" style="1064" customWidth="1"/>
    <col min="15620" max="15621" width="17.6640625" style="1064" customWidth="1"/>
    <col min="15622" max="15622" width="20.6640625" style="1064" customWidth="1"/>
    <col min="15623" max="15623" width="17.6640625" style="1064" customWidth="1"/>
    <col min="15624" max="15624" width="1.6640625" style="1064" customWidth="1"/>
    <col min="15625" max="15872" width="9.6640625" style="1064"/>
    <col min="15873" max="15873" width="4.6640625" style="1064" customWidth="1"/>
    <col min="15874" max="15874" width="59.6640625" style="1064" customWidth="1"/>
    <col min="15875" max="15875" width="16.6640625" style="1064" customWidth="1"/>
    <col min="15876" max="15877" width="17.6640625" style="1064" customWidth="1"/>
    <col min="15878" max="15878" width="20.6640625" style="1064" customWidth="1"/>
    <col min="15879" max="15879" width="17.6640625" style="1064" customWidth="1"/>
    <col min="15880" max="15880" width="1.6640625" style="1064" customWidth="1"/>
    <col min="15881" max="16128" width="9.6640625" style="1064"/>
    <col min="16129" max="16129" width="4.6640625" style="1064" customWidth="1"/>
    <col min="16130" max="16130" width="59.6640625" style="1064" customWidth="1"/>
    <col min="16131" max="16131" width="16.6640625" style="1064" customWidth="1"/>
    <col min="16132" max="16133" width="17.6640625" style="1064" customWidth="1"/>
    <col min="16134" max="16134" width="20.6640625" style="1064" customWidth="1"/>
    <col min="16135" max="16135" width="17.6640625" style="1064" customWidth="1"/>
    <col min="16136" max="16136" width="1.6640625" style="1064" customWidth="1"/>
    <col min="16137"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170"/>
      <c r="B4" s="1170"/>
      <c r="C4" s="1129"/>
      <c r="D4" s="1129"/>
      <c r="E4" s="1129"/>
      <c r="F4" s="1170"/>
      <c r="G4" s="1170"/>
      <c r="H4" s="1015"/>
    </row>
    <row r="5" spans="1:10" ht="24.75" customHeight="1" thickBot="1">
      <c r="A5" s="1170"/>
      <c r="B5" s="1058" t="s">
        <v>115</v>
      </c>
      <c r="C5" s="1128" t="s">
        <v>63</v>
      </c>
      <c r="D5" s="1128"/>
      <c r="E5" s="1128"/>
      <c r="F5" s="1128"/>
      <c r="G5" s="1128"/>
      <c r="H5" s="1015"/>
    </row>
    <row r="6" spans="1:10" ht="14.1" customHeight="1">
      <c r="A6" s="1170"/>
      <c r="B6" s="1170"/>
      <c r="C6" s="1129"/>
      <c r="D6" s="1129"/>
      <c r="E6" s="1129"/>
      <c r="F6" s="1170"/>
      <c r="G6" s="1170"/>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88904.58</v>
      </c>
      <c r="D10" s="1122">
        <v>0</v>
      </c>
      <c r="E10" s="1122">
        <v>0</v>
      </c>
      <c r="F10" s="1122">
        <v>0</v>
      </c>
      <c r="G10" s="1122">
        <f>SUM(C10:F10)</f>
        <v>88904.58</v>
      </c>
      <c r="H10" s="1016"/>
    </row>
    <row r="11" spans="1:10" ht="24.6" customHeight="1">
      <c r="A11" s="1020">
        <v>2</v>
      </c>
      <c r="B11" s="1041" t="s">
        <v>10</v>
      </c>
      <c r="C11" s="1065">
        <v>168808.7</v>
      </c>
      <c r="D11" s="1065">
        <v>0</v>
      </c>
      <c r="E11" s="1065">
        <v>0</v>
      </c>
      <c r="F11" s="1065">
        <v>0</v>
      </c>
      <c r="G11" s="1165">
        <f t="shared" ref="G11:G13" si="0">SUM(C11:F11)</f>
        <v>168808.7</v>
      </c>
      <c r="H11" s="1016"/>
    </row>
    <row r="12" spans="1:10" ht="24.6" customHeight="1">
      <c r="A12" s="1020">
        <v>3</v>
      </c>
      <c r="B12" s="1041" t="s">
        <v>11</v>
      </c>
      <c r="C12" s="1065">
        <v>109767.98</v>
      </c>
      <c r="D12" s="1065">
        <v>0</v>
      </c>
      <c r="E12" s="1065">
        <v>0</v>
      </c>
      <c r="F12" s="1065">
        <v>0</v>
      </c>
      <c r="G12" s="1165">
        <f t="shared" si="0"/>
        <v>109767.98</v>
      </c>
      <c r="H12" s="1016"/>
    </row>
    <row r="13" spans="1:10" ht="24.6" customHeight="1">
      <c r="A13" s="1021">
        <v>4</v>
      </c>
      <c r="B13" s="1041" t="s">
        <v>12</v>
      </c>
      <c r="C13" s="1065">
        <v>7058</v>
      </c>
      <c r="D13" s="1065">
        <v>0</v>
      </c>
      <c r="E13" s="1065">
        <v>0</v>
      </c>
      <c r="F13" s="1065">
        <v>0</v>
      </c>
      <c r="G13" s="1165">
        <f t="shared" si="0"/>
        <v>7058</v>
      </c>
      <c r="H13" s="1016"/>
    </row>
    <row r="14" spans="1:10" ht="24.6" customHeight="1">
      <c r="A14" s="1022"/>
      <c r="B14" s="1057" t="s">
        <v>13</v>
      </c>
      <c r="C14" s="1066">
        <f>SUM(C10:C13)</f>
        <v>374539.26</v>
      </c>
      <c r="D14" s="1066">
        <f t="shared" ref="D14:F14" si="1">SUM(D10:D13)</f>
        <v>0</v>
      </c>
      <c r="E14" s="1066">
        <f t="shared" si="1"/>
        <v>0</v>
      </c>
      <c r="F14" s="1066">
        <f t="shared" si="1"/>
        <v>0</v>
      </c>
      <c r="G14" s="1166">
        <f>SUM(C14:F14)</f>
        <v>374539.26</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0</v>
      </c>
      <c r="D16" s="1024">
        <v>0</v>
      </c>
      <c r="E16" s="1024">
        <v>0</v>
      </c>
      <c r="F16" s="1024">
        <v>0</v>
      </c>
      <c r="G16" s="1165">
        <f>SUM(C16:F16)</f>
        <v>0</v>
      </c>
      <c r="H16" s="1016"/>
    </row>
    <row r="17" spans="1:10" ht="43.9" customHeight="1">
      <c r="A17" s="1025"/>
      <c r="B17" s="1026" t="s">
        <v>16</v>
      </c>
      <c r="C17" s="1066">
        <f>SUM(C16)</f>
        <v>0</v>
      </c>
      <c r="D17" s="1066">
        <f t="shared" ref="D17:F17" si="2">SUM(D16)</f>
        <v>0</v>
      </c>
      <c r="E17" s="1066">
        <f t="shared" si="2"/>
        <v>0</v>
      </c>
      <c r="F17" s="1066">
        <f t="shared" si="2"/>
        <v>0</v>
      </c>
      <c r="G17" s="1166">
        <f>SUM(C17:F17)</f>
        <v>0</v>
      </c>
      <c r="H17" s="1016"/>
      <c r="I17" s="1068"/>
      <c r="J17" s="1070"/>
    </row>
    <row r="18" spans="1:10" ht="43.9" customHeight="1">
      <c r="A18" s="1017" t="s">
        <v>3</v>
      </c>
      <c r="B18" s="1018" t="s">
        <v>38</v>
      </c>
      <c r="C18" s="1063">
        <v>93068.4</v>
      </c>
      <c r="D18" s="1063">
        <v>0</v>
      </c>
      <c r="E18" s="1063">
        <v>0</v>
      </c>
      <c r="F18" s="1063">
        <v>0</v>
      </c>
      <c r="G18" s="1165">
        <f>SUM(C18:F18)</f>
        <v>93068.4</v>
      </c>
      <c r="H18" s="1016"/>
    </row>
    <row r="19" spans="1:10" ht="24.6" customHeight="1">
      <c r="A19" s="1025"/>
      <c r="B19" s="1026" t="s">
        <v>17</v>
      </c>
      <c r="C19" s="1066">
        <f>SUM(C18)</f>
        <v>93068.4</v>
      </c>
      <c r="D19" s="1066">
        <f t="shared" ref="D19:F19" si="3">SUM(D18)</f>
        <v>0</v>
      </c>
      <c r="E19" s="1066">
        <f t="shared" si="3"/>
        <v>0</v>
      </c>
      <c r="F19" s="1066">
        <f t="shared" si="3"/>
        <v>0</v>
      </c>
      <c r="G19" s="1166">
        <f>SUM(C19:F19)</f>
        <v>93068.4</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170</v>
      </c>
      <c r="C21" s="1065">
        <v>-210</v>
      </c>
      <c r="D21" s="1065">
        <v>0</v>
      </c>
      <c r="E21" s="1065">
        <v>0</v>
      </c>
      <c r="F21" s="1065">
        <v>0</v>
      </c>
      <c r="G21" s="1165">
        <f t="shared" ref="G21:G27" si="4">SUM(C21:F21)</f>
        <v>-210</v>
      </c>
      <c r="H21" s="1016"/>
    </row>
    <row r="22" spans="1:10" ht="24.6" customHeight="1">
      <c r="A22" s="1020">
        <v>2</v>
      </c>
      <c r="B22" s="1042" t="s">
        <v>40</v>
      </c>
      <c r="C22" s="1065">
        <v>590</v>
      </c>
      <c r="D22" s="1065">
        <v>0</v>
      </c>
      <c r="E22" s="1065">
        <v>0</v>
      </c>
      <c r="F22" s="1065">
        <v>0</v>
      </c>
      <c r="G22" s="1165">
        <f t="shared" si="4"/>
        <v>590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0</v>
      </c>
      <c r="D25" s="1065">
        <v>0</v>
      </c>
      <c r="E25" s="1065">
        <v>0</v>
      </c>
      <c r="F25" s="1065">
        <v>0</v>
      </c>
      <c r="G25" s="1165">
        <f t="shared" si="4"/>
        <v>0</v>
      </c>
      <c r="H25" s="1016"/>
    </row>
    <row r="26" spans="1:10" ht="24.6" customHeight="1">
      <c r="A26" s="1020">
        <v>6</v>
      </c>
      <c r="B26" s="1041" t="s">
        <v>23</v>
      </c>
      <c r="C26" s="1065">
        <v>13329.5</v>
      </c>
      <c r="D26" s="1065">
        <v>0</v>
      </c>
      <c r="E26" s="1065">
        <v>0</v>
      </c>
      <c r="F26" s="1065">
        <v>0</v>
      </c>
      <c r="G26" s="1165">
        <f t="shared" si="4"/>
        <v>13329.5</v>
      </c>
      <c r="H26" s="1016"/>
    </row>
    <row r="27" spans="1:10" ht="24.6" customHeight="1">
      <c r="A27" s="1020">
        <v>7</v>
      </c>
      <c r="B27" s="1041" t="s">
        <v>24</v>
      </c>
      <c r="C27" s="1063">
        <v>304.02999999999997</v>
      </c>
      <c r="D27" s="1063">
        <v>0</v>
      </c>
      <c r="E27" s="1063">
        <v>0</v>
      </c>
      <c r="F27" s="1063">
        <v>0</v>
      </c>
      <c r="G27" s="1165">
        <f t="shared" si="4"/>
        <v>304.02999999999997</v>
      </c>
      <c r="H27" s="1016"/>
    </row>
    <row r="28" spans="1:10" ht="24.6" customHeight="1">
      <c r="A28" s="1027"/>
      <c r="B28" s="1026" t="s">
        <v>25</v>
      </c>
      <c r="C28" s="1067">
        <f>SUM(C21:C27)</f>
        <v>14013.53</v>
      </c>
      <c r="D28" s="1067">
        <f t="shared" ref="D28:F28" si="5">SUM(D21:D27)</f>
        <v>0</v>
      </c>
      <c r="E28" s="1067">
        <f t="shared" si="5"/>
        <v>0</v>
      </c>
      <c r="F28" s="1067">
        <f t="shared" si="5"/>
        <v>0</v>
      </c>
      <c r="G28" s="1166">
        <f>SUM(C28:F28)</f>
        <v>14013.53</v>
      </c>
      <c r="H28" s="1028"/>
      <c r="I28" s="1068"/>
      <c r="J28" s="1070"/>
    </row>
    <row r="29" spans="1:10" ht="24.6" customHeight="1">
      <c r="A29" s="1017" t="s">
        <v>5</v>
      </c>
      <c r="B29" s="1040" t="s">
        <v>26</v>
      </c>
      <c r="C29" s="1019"/>
      <c r="D29" s="1019"/>
      <c r="E29" s="1019"/>
      <c r="F29" s="1019"/>
      <c r="G29" s="1167"/>
      <c r="H29" s="1016"/>
    </row>
    <row r="30" spans="1:10" ht="24.6" customHeight="1">
      <c r="A30" s="1020">
        <v>1</v>
      </c>
      <c r="B30" s="1041" t="s">
        <v>27</v>
      </c>
      <c r="C30" s="1065">
        <v>0</v>
      </c>
      <c r="D30" s="1065">
        <v>0</v>
      </c>
      <c r="E30" s="1065">
        <v>0</v>
      </c>
      <c r="F30" s="1065">
        <v>0</v>
      </c>
      <c r="G30" s="1165">
        <f t="shared" ref="G30:G37" si="6">SUM(C30:F30)</f>
        <v>0</v>
      </c>
      <c r="H30" s="1016"/>
    </row>
    <row r="31" spans="1:10" ht="24.6" customHeight="1">
      <c r="A31" s="1020">
        <v>2</v>
      </c>
      <c r="B31" s="1043" t="s">
        <v>28</v>
      </c>
      <c r="C31" s="1065">
        <v>595</v>
      </c>
      <c r="D31" s="1065">
        <v>0</v>
      </c>
      <c r="E31" s="1065">
        <v>0</v>
      </c>
      <c r="F31" s="1065">
        <v>0</v>
      </c>
      <c r="G31" s="1165">
        <f t="shared" si="6"/>
        <v>595</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2573.8000000000002</v>
      </c>
      <c r="D33" s="1065">
        <v>0</v>
      </c>
      <c r="E33" s="1065">
        <v>0</v>
      </c>
      <c r="F33" s="1065">
        <v>0</v>
      </c>
      <c r="G33" s="1165">
        <f t="shared" si="6"/>
        <v>2573.8000000000002</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0</v>
      </c>
      <c r="D35" s="1065">
        <v>0</v>
      </c>
      <c r="E35" s="1065">
        <v>0</v>
      </c>
      <c r="F35" s="1065">
        <v>0</v>
      </c>
      <c r="G35" s="1165">
        <f t="shared" si="6"/>
        <v>0</v>
      </c>
      <c r="H35" s="1029"/>
    </row>
    <row r="36" spans="1:10" ht="24.6" customHeight="1">
      <c r="A36" s="1020">
        <v>7</v>
      </c>
      <c r="B36" s="1045" t="s">
        <v>33</v>
      </c>
      <c r="C36" s="1065">
        <v>0</v>
      </c>
      <c r="D36" s="1065">
        <v>0</v>
      </c>
      <c r="E36" s="1065">
        <v>0</v>
      </c>
      <c r="F36" s="1065">
        <v>0</v>
      </c>
      <c r="G36" s="1165">
        <f t="shared" si="6"/>
        <v>0</v>
      </c>
      <c r="H36" s="1029"/>
    </row>
    <row r="37" spans="1:10" ht="24.6" customHeight="1">
      <c r="A37" s="1020">
        <v>8</v>
      </c>
      <c r="B37" s="1045" t="s">
        <v>34</v>
      </c>
      <c r="C37" s="1065">
        <v>620.12</v>
      </c>
      <c r="D37" s="1065">
        <v>0</v>
      </c>
      <c r="E37" s="1065">
        <v>0</v>
      </c>
      <c r="F37" s="1065">
        <v>0</v>
      </c>
      <c r="G37" s="1165">
        <f t="shared" si="6"/>
        <v>620.12</v>
      </c>
      <c r="H37" s="1029"/>
    </row>
    <row r="38" spans="1:10" ht="24.6" customHeight="1">
      <c r="A38" s="1030"/>
      <c r="B38" s="1026" t="s">
        <v>37</v>
      </c>
      <c r="C38" s="1067">
        <f>SUM(C30:C37)</f>
        <v>3788.92</v>
      </c>
      <c r="D38" s="1067">
        <f t="shared" ref="D38:F38" si="7">SUM(D30:D37)</f>
        <v>0</v>
      </c>
      <c r="E38" s="1067">
        <f t="shared" si="7"/>
        <v>0</v>
      </c>
      <c r="F38" s="1067">
        <f t="shared" si="7"/>
        <v>0</v>
      </c>
      <c r="G38" s="1166">
        <f>SUM(C38:F38)</f>
        <v>3788.92</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485410.11000000004</v>
      </c>
      <c r="D40" s="1121">
        <f t="shared" ref="D40:F40" si="8">SUM(D14+D17+D19+D28+D38)</f>
        <v>0</v>
      </c>
      <c r="E40" s="1121">
        <f t="shared" si="8"/>
        <v>0</v>
      </c>
      <c r="F40" s="1121">
        <f t="shared" si="8"/>
        <v>0</v>
      </c>
      <c r="G40" s="1121">
        <f t="shared" ref="G40" si="9">SUM(G14+G17+G19+G28+G38)</f>
        <v>485410.11000000004</v>
      </c>
      <c r="H40" s="1029"/>
      <c r="I40" s="1070"/>
      <c r="J40" s="1070"/>
    </row>
    <row r="41" spans="1:10" ht="14.1" customHeight="1">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7" spans="1:10" ht="27.6" customHeight="1">
      <c r="A47" s="1183" t="s">
        <v>171</v>
      </c>
      <c r="B47" s="1183"/>
      <c r="C47" s="1183"/>
      <c r="D47" s="1183"/>
      <c r="E47" s="1183"/>
      <c r="F47" s="1183"/>
      <c r="G47" s="1183"/>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6" spans="1:1" ht="14.1" customHeight="1">
      <c r="A196" s="159"/>
    </row>
    <row r="197" spans="1:1" ht="14.1" customHeight="1">
      <c r="A197" s="1046"/>
    </row>
    <row r="198" spans="1:1" ht="14.1" hidden="1" customHeight="1">
      <c r="A198" s="159" t="s">
        <v>41</v>
      </c>
    </row>
    <row r="199" spans="1:1" ht="14.1" hidden="1" customHeight="1">
      <c r="A199" s="1046" t="s">
        <v>67</v>
      </c>
    </row>
    <row r="200" spans="1:1" ht="14.1" hidden="1" customHeight="1">
      <c r="A200" s="1046" t="s">
        <v>42</v>
      </c>
    </row>
    <row r="201" spans="1:1" ht="14.1" hidden="1" customHeight="1">
      <c r="A201" s="1046" t="s">
        <v>43</v>
      </c>
    </row>
    <row r="202" spans="1:1" ht="14.1" hidden="1" customHeight="1">
      <c r="A202" s="1046" t="s">
        <v>44</v>
      </c>
    </row>
    <row r="203" spans="1:1" ht="14.1" hidden="1" customHeight="1">
      <c r="A203" s="1046" t="s">
        <v>45</v>
      </c>
    </row>
    <row r="204" spans="1:1" ht="14.1" hidden="1" customHeight="1">
      <c r="A204" s="1046" t="s">
        <v>46</v>
      </c>
    </row>
    <row r="205" spans="1:1" ht="14.1" hidden="1" customHeight="1">
      <c r="A205" s="1046" t="s">
        <v>47</v>
      </c>
    </row>
    <row r="206" spans="1:1" ht="14.1" hidden="1" customHeight="1">
      <c r="A206" s="1046" t="s">
        <v>48</v>
      </c>
    </row>
    <row r="207" spans="1:1" ht="14.1" hidden="1" customHeight="1">
      <c r="A207" s="1046" t="s">
        <v>49</v>
      </c>
    </row>
    <row r="208" spans="1:1" ht="14.1" hidden="1" customHeight="1">
      <c r="A208" s="1046" t="s">
        <v>50</v>
      </c>
    </row>
    <row r="209" spans="1:1" ht="14.1" hidden="1" customHeight="1">
      <c r="A209" s="1046" t="s">
        <v>51</v>
      </c>
    </row>
    <row r="210" spans="1:1" ht="14.1" hidden="1" customHeight="1">
      <c r="A210" s="1046" t="s">
        <v>52</v>
      </c>
    </row>
    <row r="211" spans="1:1" ht="14.1" hidden="1" customHeight="1">
      <c r="A211" s="1046" t="s">
        <v>68</v>
      </c>
    </row>
    <row r="212" spans="1:1" ht="14.1" hidden="1" customHeight="1">
      <c r="A212" s="1046" t="s">
        <v>53</v>
      </c>
    </row>
    <row r="213" spans="1:1" ht="14.1" hidden="1" customHeight="1">
      <c r="A213" s="1046" t="s">
        <v>54</v>
      </c>
    </row>
    <row r="214" spans="1:1" ht="14.1" hidden="1" customHeight="1">
      <c r="A214" s="1046" t="s">
        <v>55</v>
      </c>
    </row>
    <row r="215" spans="1:1" ht="14.1" hidden="1" customHeight="1">
      <c r="A215" s="1046" t="s">
        <v>56</v>
      </c>
    </row>
    <row r="216" spans="1:1" ht="14.1" hidden="1" customHeight="1">
      <c r="A216" s="1046" t="s">
        <v>57</v>
      </c>
    </row>
    <row r="217" spans="1:1" ht="14.1" hidden="1" customHeight="1">
      <c r="A217" s="1046" t="s">
        <v>58</v>
      </c>
    </row>
    <row r="218" spans="1:1" ht="14.1" hidden="1" customHeight="1">
      <c r="A218" s="1046" t="s">
        <v>59</v>
      </c>
    </row>
    <row r="219" spans="1:1" ht="14.1" hidden="1" customHeight="1">
      <c r="A219" s="1046" t="s">
        <v>60</v>
      </c>
    </row>
    <row r="220" spans="1:1" ht="14.1" hidden="1" customHeight="1">
      <c r="A220" s="1047" t="s">
        <v>61</v>
      </c>
    </row>
    <row r="221" spans="1:1" ht="14.1" hidden="1" customHeight="1">
      <c r="A221" s="1047" t="s">
        <v>62</v>
      </c>
    </row>
    <row r="222" spans="1:1" ht="14.1" hidden="1" customHeight="1">
      <c r="A222" s="1047" t="s">
        <v>63</v>
      </c>
    </row>
    <row r="223" spans="1:1" ht="14.1" hidden="1" customHeight="1">
      <c r="A223" s="1047" t="s">
        <v>64</v>
      </c>
    </row>
    <row r="224" spans="1:1" ht="14.1" hidden="1" customHeight="1">
      <c r="A224" s="1047" t="s">
        <v>69</v>
      </c>
    </row>
    <row r="225" spans="1:1" ht="14.1" hidden="1" customHeight="1">
      <c r="A225" s="1047" t="s">
        <v>65</v>
      </c>
    </row>
    <row r="226" spans="1:1" ht="14.1" hidden="1" customHeight="1">
      <c r="A226" s="1047" t="s">
        <v>66</v>
      </c>
    </row>
    <row r="227" spans="1:1" ht="14.1" hidden="1" customHeight="1"/>
  </sheetData>
  <dataValidations count="3">
    <dataValidation type="list" allowBlank="1" showInputMessage="1" showErrorMessage="1" sqref="C65537:F65537 IY65537:JB65537 SU65537:SX65537 ACQ65537:ACT65537 AMM65537:AMP65537 AWI65537:AWL65537 BGE65537:BGH65537 BQA65537:BQD65537 BZW65537:BZZ65537 CJS65537:CJV65537 CTO65537:CTR65537 DDK65537:DDN65537 DNG65537:DNJ65537 DXC65537:DXF65537 EGY65537:EHB65537 EQU65537:EQX65537 FAQ65537:FAT65537 FKM65537:FKP65537 FUI65537:FUL65537 GEE65537:GEH65537 GOA65537:GOD65537 GXW65537:GXZ65537 HHS65537:HHV65537 HRO65537:HRR65537 IBK65537:IBN65537 ILG65537:ILJ65537 IVC65537:IVF65537 JEY65537:JFB65537 JOU65537:JOX65537 JYQ65537:JYT65537 KIM65537:KIP65537 KSI65537:KSL65537 LCE65537:LCH65537 LMA65537:LMD65537 LVW65537:LVZ65537 MFS65537:MFV65537 MPO65537:MPR65537 MZK65537:MZN65537 NJG65537:NJJ65537 NTC65537:NTF65537 OCY65537:ODB65537 OMU65537:OMX65537 OWQ65537:OWT65537 PGM65537:PGP65537 PQI65537:PQL65537 QAE65537:QAH65537 QKA65537:QKD65537 QTW65537:QTZ65537 RDS65537:RDV65537 RNO65537:RNR65537 RXK65537:RXN65537 SHG65537:SHJ65537 SRC65537:SRF65537 TAY65537:TBB65537 TKU65537:TKX65537 TUQ65537:TUT65537 UEM65537:UEP65537 UOI65537:UOL65537 UYE65537:UYH65537 VIA65537:VID65537 VRW65537:VRZ65537 WBS65537:WBV65537 WLO65537:WLR65537 WVK65537:WVN65537 C131073:F131073 IY131073:JB131073 SU131073:SX131073 ACQ131073:ACT131073 AMM131073:AMP131073 AWI131073:AWL131073 BGE131073:BGH131073 BQA131073:BQD131073 BZW131073:BZZ131073 CJS131073:CJV131073 CTO131073:CTR131073 DDK131073:DDN131073 DNG131073:DNJ131073 DXC131073:DXF131073 EGY131073:EHB131073 EQU131073:EQX131073 FAQ131073:FAT131073 FKM131073:FKP131073 FUI131073:FUL131073 GEE131073:GEH131073 GOA131073:GOD131073 GXW131073:GXZ131073 HHS131073:HHV131073 HRO131073:HRR131073 IBK131073:IBN131073 ILG131073:ILJ131073 IVC131073:IVF131073 JEY131073:JFB131073 JOU131073:JOX131073 JYQ131073:JYT131073 KIM131073:KIP131073 KSI131073:KSL131073 LCE131073:LCH131073 LMA131073:LMD131073 LVW131073:LVZ131073 MFS131073:MFV131073 MPO131073:MPR131073 MZK131073:MZN131073 NJG131073:NJJ131073 NTC131073:NTF131073 OCY131073:ODB131073 OMU131073:OMX131073 OWQ131073:OWT131073 PGM131073:PGP131073 PQI131073:PQL131073 QAE131073:QAH131073 QKA131073:QKD131073 QTW131073:QTZ131073 RDS131073:RDV131073 RNO131073:RNR131073 RXK131073:RXN131073 SHG131073:SHJ131073 SRC131073:SRF131073 TAY131073:TBB131073 TKU131073:TKX131073 TUQ131073:TUT131073 UEM131073:UEP131073 UOI131073:UOL131073 UYE131073:UYH131073 VIA131073:VID131073 VRW131073:VRZ131073 WBS131073:WBV131073 WLO131073:WLR131073 WVK131073:WVN131073 C196609:F196609 IY196609:JB196609 SU196609:SX196609 ACQ196609:ACT196609 AMM196609:AMP196609 AWI196609:AWL196609 BGE196609:BGH196609 BQA196609:BQD196609 BZW196609:BZZ196609 CJS196609:CJV196609 CTO196609:CTR196609 DDK196609:DDN196609 DNG196609:DNJ196609 DXC196609:DXF196609 EGY196609:EHB196609 EQU196609:EQX196609 FAQ196609:FAT196609 FKM196609:FKP196609 FUI196609:FUL196609 GEE196609:GEH196609 GOA196609:GOD196609 GXW196609:GXZ196609 HHS196609:HHV196609 HRO196609:HRR196609 IBK196609:IBN196609 ILG196609:ILJ196609 IVC196609:IVF196609 JEY196609:JFB196609 JOU196609:JOX196609 JYQ196609:JYT196609 KIM196609:KIP196609 KSI196609:KSL196609 LCE196609:LCH196609 LMA196609:LMD196609 LVW196609:LVZ196609 MFS196609:MFV196609 MPO196609:MPR196609 MZK196609:MZN196609 NJG196609:NJJ196609 NTC196609:NTF196609 OCY196609:ODB196609 OMU196609:OMX196609 OWQ196609:OWT196609 PGM196609:PGP196609 PQI196609:PQL196609 QAE196609:QAH196609 QKA196609:QKD196609 QTW196609:QTZ196609 RDS196609:RDV196609 RNO196609:RNR196609 RXK196609:RXN196609 SHG196609:SHJ196609 SRC196609:SRF196609 TAY196609:TBB196609 TKU196609:TKX196609 TUQ196609:TUT196609 UEM196609:UEP196609 UOI196609:UOL196609 UYE196609:UYH196609 VIA196609:VID196609 VRW196609:VRZ196609 WBS196609:WBV196609 WLO196609:WLR196609 WVK196609:WVN196609 C262145:F262145 IY262145:JB262145 SU262145:SX262145 ACQ262145:ACT262145 AMM262145:AMP262145 AWI262145:AWL262145 BGE262145:BGH262145 BQA262145:BQD262145 BZW262145:BZZ262145 CJS262145:CJV262145 CTO262145:CTR262145 DDK262145:DDN262145 DNG262145:DNJ262145 DXC262145:DXF262145 EGY262145:EHB262145 EQU262145:EQX262145 FAQ262145:FAT262145 FKM262145:FKP262145 FUI262145:FUL262145 GEE262145:GEH262145 GOA262145:GOD262145 GXW262145:GXZ262145 HHS262145:HHV262145 HRO262145:HRR262145 IBK262145:IBN262145 ILG262145:ILJ262145 IVC262145:IVF262145 JEY262145:JFB262145 JOU262145:JOX262145 JYQ262145:JYT262145 KIM262145:KIP262145 KSI262145:KSL262145 LCE262145:LCH262145 LMA262145:LMD262145 LVW262145:LVZ262145 MFS262145:MFV262145 MPO262145:MPR262145 MZK262145:MZN262145 NJG262145:NJJ262145 NTC262145:NTF262145 OCY262145:ODB262145 OMU262145:OMX262145 OWQ262145:OWT262145 PGM262145:PGP262145 PQI262145:PQL262145 QAE262145:QAH262145 QKA262145:QKD262145 QTW262145:QTZ262145 RDS262145:RDV262145 RNO262145:RNR262145 RXK262145:RXN262145 SHG262145:SHJ262145 SRC262145:SRF262145 TAY262145:TBB262145 TKU262145:TKX262145 TUQ262145:TUT262145 UEM262145:UEP262145 UOI262145:UOL262145 UYE262145:UYH262145 VIA262145:VID262145 VRW262145:VRZ262145 WBS262145:WBV262145 WLO262145:WLR262145 WVK262145:WVN262145 C327681:F327681 IY327681:JB327681 SU327681:SX327681 ACQ327681:ACT327681 AMM327681:AMP327681 AWI327681:AWL327681 BGE327681:BGH327681 BQA327681:BQD327681 BZW327681:BZZ327681 CJS327681:CJV327681 CTO327681:CTR327681 DDK327681:DDN327681 DNG327681:DNJ327681 DXC327681:DXF327681 EGY327681:EHB327681 EQU327681:EQX327681 FAQ327681:FAT327681 FKM327681:FKP327681 FUI327681:FUL327681 GEE327681:GEH327681 GOA327681:GOD327681 GXW327681:GXZ327681 HHS327681:HHV327681 HRO327681:HRR327681 IBK327681:IBN327681 ILG327681:ILJ327681 IVC327681:IVF327681 JEY327681:JFB327681 JOU327681:JOX327681 JYQ327681:JYT327681 KIM327681:KIP327681 KSI327681:KSL327681 LCE327681:LCH327681 LMA327681:LMD327681 LVW327681:LVZ327681 MFS327681:MFV327681 MPO327681:MPR327681 MZK327681:MZN327681 NJG327681:NJJ327681 NTC327681:NTF327681 OCY327681:ODB327681 OMU327681:OMX327681 OWQ327681:OWT327681 PGM327681:PGP327681 PQI327681:PQL327681 QAE327681:QAH327681 QKA327681:QKD327681 QTW327681:QTZ327681 RDS327681:RDV327681 RNO327681:RNR327681 RXK327681:RXN327681 SHG327681:SHJ327681 SRC327681:SRF327681 TAY327681:TBB327681 TKU327681:TKX327681 TUQ327681:TUT327681 UEM327681:UEP327681 UOI327681:UOL327681 UYE327681:UYH327681 VIA327681:VID327681 VRW327681:VRZ327681 WBS327681:WBV327681 WLO327681:WLR327681 WVK327681:WVN327681 C393217:F393217 IY393217:JB393217 SU393217:SX393217 ACQ393217:ACT393217 AMM393217:AMP393217 AWI393217:AWL393217 BGE393217:BGH393217 BQA393217:BQD393217 BZW393217:BZZ393217 CJS393217:CJV393217 CTO393217:CTR393217 DDK393217:DDN393217 DNG393217:DNJ393217 DXC393217:DXF393217 EGY393217:EHB393217 EQU393217:EQX393217 FAQ393217:FAT393217 FKM393217:FKP393217 FUI393217:FUL393217 GEE393217:GEH393217 GOA393217:GOD393217 GXW393217:GXZ393217 HHS393217:HHV393217 HRO393217:HRR393217 IBK393217:IBN393217 ILG393217:ILJ393217 IVC393217:IVF393217 JEY393217:JFB393217 JOU393217:JOX393217 JYQ393217:JYT393217 KIM393217:KIP393217 KSI393217:KSL393217 LCE393217:LCH393217 LMA393217:LMD393217 LVW393217:LVZ393217 MFS393217:MFV393217 MPO393217:MPR393217 MZK393217:MZN393217 NJG393217:NJJ393217 NTC393217:NTF393217 OCY393217:ODB393217 OMU393217:OMX393217 OWQ393217:OWT393217 PGM393217:PGP393217 PQI393217:PQL393217 QAE393217:QAH393217 QKA393217:QKD393217 QTW393217:QTZ393217 RDS393217:RDV393217 RNO393217:RNR393217 RXK393217:RXN393217 SHG393217:SHJ393217 SRC393217:SRF393217 TAY393217:TBB393217 TKU393217:TKX393217 TUQ393217:TUT393217 UEM393217:UEP393217 UOI393217:UOL393217 UYE393217:UYH393217 VIA393217:VID393217 VRW393217:VRZ393217 WBS393217:WBV393217 WLO393217:WLR393217 WVK393217:WVN393217 C458753:F458753 IY458753:JB458753 SU458753:SX458753 ACQ458753:ACT458753 AMM458753:AMP458753 AWI458753:AWL458753 BGE458753:BGH458753 BQA458753:BQD458753 BZW458753:BZZ458753 CJS458753:CJV458753 CTO458753:CTR458753 DDK458753:DDN458753 DNG458753:DNJ458753 DXC458753:DXF458753 EGY458753:EHB458753 EQU458753:EQX458753 FAQ458753:FAT458753 FKM458753:FKP458753 FUI458753:FUL458753 GEE458753:GEH458753 GOA458753:GOD458753 GXW458753:GXZ458753 HHS458753:HHV458753 HRO458753:HRR458753 IBK458753:IBN458753 ILG458753:ILJ458753 IVC458753:IVF458753 JEY458753:JFB458753 JOU458753:JOX458753 JYQ458753:JYT458753 KIM458753:KIP458753 KSI458753:KSL458753 LCE458753:LCH458753 LMA458753:LMD458753 LVW458753:LVZ458753 MFS458753:MFV458753 MPO458753:MPR458753 MZK458753:MZN458753 NJG458753:NJJ458753 NTC458753:NTF458753 OCY458753:ODB458753 OMU458753:OMX458753 OWQ458753:OWT458753 PGM458753:PGP458753 PQI458753:PQL458753 QAE458753:QAH458753 QKA458753:QKD458753 QTW458753:QTZ458753 RDS458753:RDV458753 RNO458753:RNR458753 RXK458753:RXN458753 SHG458753:SHJ458753 SRC458753:SRF458753 TAY458753:TBB458753 TKU458753:TKX458753 TUQ458753:TUT458753 UEM458753:UEP458753 UOI458753:UOL458753 UYE458753:UYH458753 VIA458753:VID458753 VRW458753:VRZ458753 WBS458753:WBV458753 WLO458753:WLR458753 WVK458753:WVN458753 C524289:F524289 IY524289:JB524289 SU524289:SX524289 ACQ524289:ACT524289 AMM524289:AMP524289 AWI524289:AWL524289 BGE524289:BGH524289 BQA524289:BQD524289 BZW524289:BZZ524289 CJS524289:CJV524289 CTO524289:CTR524289 DDK524289:DDN524289 DNG524289:DNJ524289 DXC524289:DXF524289 EGY524289:EHB524289 EQU524289:EQX524289 FAQ524289:FAT524289 FKM524289:FKP524289 FUI524289:FUL524289 GEE524289:GEH524289 GOA524289:GOD524289 GXW524289:GXZ524289 HHS524289:HHV524289 HRO524289:HRR524289 IBK524289:IBN524289 ILG524289:ILJ524289 IVC524289:IVF524289 JEY524289:JFB524289 JOU524289:JOX524289 JYQ524289:JYT524289 KIM524289:KIP524289 KSI524289:KSL524289 LCE524289:LCH524289 LMA524289:LMD524289 LVW524289:LVZ524289 MFS524289:MFV524289 MPO524289:MPR524289 MZK524289:MZN524289 NJG524289:NJJ524289 NTC524289:NTF524289 OCY524289:ODB524289 OMU524289:OMX524289 OWQ524289:OWT524289 PGM524289:PGP524289 PQI524289:PQL524289 QAE524289:QAH524289 QKA524289:QKD524289 QTW524289:QTZ524289 RDS524289:RDV524289 RNO524289:RNR524289 RXK524289:RXN524289 SHG524289:SHJ524289 SRC524289:SRF524289 TAY524289:TBB524289 TKU524289:TKX524289 TUQ524289:TUT524289 UEM524289:UEP524289 UOI524289:UOL524289 UYE524289:UYH524289 VIA524289:VID524289 VRW524289:VRZ524289 WBS524289:WBV524289 WLO524289:WLR524289 WVK524289:WVN524289 C589825:F589825 IY589825:JB589825 SU589825:SX589825 ACQ589825:ACT589825 AMM589825:AMP589825 AWI589825:AWL589825 BGE589825:BGH589825 BQA589825:BQD589825 BZW589825:BZZ589825 CJS589825:CJV589825 CTO589825:CTR589825 DDK589825:DDN589825 DNG589825:DNJ589825 DXC589825:DXF589825 EGY589825:EHB589825 EQU589825:EQX589825 FAQ589825:FAT589825 FKM589825:FKP589825 FUI589825:FUL589825 GEE589825:GEH589825 GOA589825:GOD589825 GXW589825:GXZ589825 HHS589825:HHV589825 HRO589825:HRR589825 IBK589825:IBN589825 ILG589825:ILJ589825 IVC589825:IVF589825 JEY589825:JFB589825 JOU589825:JOX589825 JYQ589825:JYT589825 KIM589825:KIP589825 KSI589825:KSL589825 LCE589825:LCH589825 LMA589825:LMD589825 LVW589825:LVZ589825 MFS589825:MFV589825 MPO589825:MPR589825 MZK589825:MZN589825 NJG589825:NJJ589825 NTC589825:NTF589825 OCY589825:ODB589825 OMU589825:OMX589825 OWQ589825:OWT589825 PGM589825:PGP589825 PQI589825:PQL589825 QAE589825:QAH589825 QKA589825:QKD589825 QTW589825:QTZ589825 RDS589825:RDV589825 RNO589825:RNR589825 RXK589825:RXN589825 SHG589825:SHJ589825 SRC589825:SRF589825 TAY589825:TBB589825 TKU589825:TKX589825 TUQ589825:TUT589825 UEM589825:UEP589825 UOI589825:UOL589825 UYE589825:UYH589825 VIA589825:VID589825 VRW589825:VRZ589825 WBS589825:WBV589825 WLO589825:WLR589825 WVK589825:WVN589825 C655361:F655361 IY655361:JB655361 SU655361:SX655361 ACQ655361:ACT655361 AMM655361:AMP655361 AWI655361:AWL655361 BGE655361:BGH655361 BQA655361:BQD655361 BZW655361:BZZ655361 CJS655361:CJV655361 CTO655361:CTR655361 DDK655361:DDN655361 DNG655361:DNJ655361 DXC655361:DXF655361 EGY655361:EHB655361 EQU655361:EQX655361 FAQ655361:FAT655361 FKM655361:FKP655361 FUI655361:FUL655361 GEE655361:GEH655361 GOA655361:GOD655361 GXW655361:GXZ655361 HHS655361:HHV655361 HRO655361:HRR655361 IBK655361:IBN655361 ILG655361:ILJ655361 IVC655361:IVF655361 JEY655361:JFB655361 JOU655361:JOX655361 JYQ655361:JYT655361 KIM655361:KIP655361 KSI655361:KSL655361 LCE655361:LCH655361 LMA655361:LMD655361 LVW655361:LVZ655361 MFS655361:MFV655361 MPO655361:MPR655361 MZK655361:MZN655361 NJG655361:NJJ655361 NTC655361:NTF655361 OCY655361:ODB655361 OMU655361:OMX655361 OWQ655361:OWT655361 PGM655361:PGP655361 PQI655361:PQL655361 QAE655361:QAH655361 QKA655361:QKD655361 QTW655361:QTZ655361 RDS655361:RDV655361 RNO655361:RNR655361 RXK655361:RXN655361 SHG655361:SHJ655361 SRC655361:SRF655361 TAY655361:TBB655361 TKU655361:TKX655361 TUQ655361:TUT655361 UEM655361:UEP655361 UOI655361:UOL655361 UYE655361:UYH655361 VIA655361:VID655361 VRW655361:VRZ655361 WBS655361:WBV655361 WLO655361:WLR655361 WVK655361:WVN655361 C720897:F720897 IY720897:JB720897 SU720897:SX720897 ACQ720897:ACT720897 AMM720897:AMP720897 AWI720897:AWL720897 BGE720897:BGH720897 BQA720897:BQD720897 BZW720897:BZZ720897 CJS720897:CJV720897 CTO720897:CTR720897 DDK720897:DDN720897 DNG720897:DNJ720897 DXC720897:DXF720897 EGY720897:EHB720897 EQU720897:EQX720897 FAQ720897:FAT720897 FKM720897:FKP720897 FUI720897:FUL720897 GEE720897:GEH720897 GOA720897:GOD720897 GXW720897:GXZ720897 HHS720897:HHV720897 HRO720897:HRR720897 IBK720897:IBN720897 ILG720897:ILJ720897 IVC720897:IVF720897 JEY720897:JFB720897 JOU720897:JOX720897 JYQ720897:JYT720897 KIM720897:KIP720897 KSI720897:KSL720897 LCE720897:LCH720897 LMA720897:LMD720897 LVW720897:LVZ720897 MFS720897:MFV720897 MPO720897:MPR720897 MZK720897:MZN720897 NJG720897:NJJ720897 NTC720897:NTF720897 OCY720897:ODB720897 OMU720897:OMX720897 OWQ720897:OWT720897 PGM720897:PGP720897 PQI720897:PQL720897 QAE720897:QAH720897 QKA720897:QKD720897 QTW720897:QTZ720897 RDS720897:RDV720897 RNO720897:RNR720897 RXK720897:RXN720897 SHG720897:SHJ720897 SRC720897:SRF720897 TAY720897:TBB720897 TKU720897:TKX720897 TUQ720897:TUT720897 UEM720897:UEP720897 UOI720897:UOL720897 UYE720897:UYH720897 VIA720897:VID720897 VRW720897:VRZ720897 WBS720897:WBV720897 WLO720897:WLR720897 WVK720897:WVN720897 C786433:F786433 IY786433:JB786433 SU786433:SX786433 ACQ786433:ACT786433 AMM786433:AMP786433 AWI786433:AWL786433 BGE786433:BGH786433 BQA786433:BQD786433 BZW786433:BZZ786433 CJS786433:CJV786433 CTO786433:CTR786433 DDK786433:DDN786433 DNG786433:DNJ786433 DXC786433:DXF786433 EGY786433:EHB786433 EQU786433:EQX786433 FAQ786433:FAT786433 FKM786433:FKP786433 FUI786433:FUL786433 GEE786433:GEH786433 GOA786433:GOD786433 GXW786433:GXZ786433 HHS786433:HHV786433 HRO786433:HRR786433 IBK786433:IBN786433 ILG786433:ILJ786433 IVC786433:IVF786433 JEY786433:JFB786433 JOU786433:JOX786433 JYQ786433:JYT786433 KIM786433:KIP786433 KSI786433:KSL786433 LCE786433:LCH786433 LMA786433:LMD786433 LVW786433:LVZ786433 MFS786433:MFV786433 MPO786433:MPR786433 MZK786433:MZN786433 NJG786433:NJJ786433 NTC786433:NTF786433 OCY786433:ODB786433 OMU786433:OMX786433 OWQ786433:OWT786433 PGM786433:PGP786433 PQI786433:PQL786433 QAE786433:QAH786433 QKA786433:QKD786433 QTW786433:QTZ786433 RDS786433:RDV786433 RNO786433:RNR786433 RXK786433:RXN786433 SHG786433:SHJ786433 SRC786433:SRF786433 TAY786433:TBB786433 TKU786433:TKX786433 TUQ786433:TUT786433 UEM786433:UEP786433 UOI786433:UOL786433 UYE786433:UYH786433 VIA786433:VID786433 VRW786433:VRZ786433 WBS786433:WBV786433 WLO786433:WLR786433 WVK786433:WVN786433 C851969:F851969 IY851969:JB851969 SU851969:SX851969 ACQ851969:ACT851969 AMM851969:AMP851969 AWI851969:AWL851969 BGE851969:BGH851969 BQA851969:BQD851969 BZW851969:BZZ851969 CJS851969:CJV851969 CTO851969:CTR851969 DDK851969:DDN851969 DNG851969:DNJ851969 DXC851969:DXF851969 EGY851969:EHB851969 EQU851969:EQX851969 FAQ851969:FAT851969 FKM851969:FKP851969 FUI851969:FUL851969 GEE851969:GEH851969 GOA851969:GOD851969 GXW851969:GXZ851969 HHS851969:HHV851969 HRO851969:HRR851969 IBK851969:IBN851969 ILG851969:ILJ851969 IVC851969:IVF851969 JEY851969:JFB851969 JOU851969:JOX851969 JYQ851969:JYT851969 KIM851969:KIP851969 KSI851969:KSL851969 LCE851969:LCH851969 LMA851969:LMD851969 LVW851969:LVZ851969 MFS851969:MFV851969 MPO851969:MPR851969 MZK851969:MZN851969 NJG851969:NJJ851969 NTC851969:NTF851969 OCY851969:ODB851969 OMU851969:OMX851969 OWQ851969:OWT851969 PGM851969:PGP851969 PQI851969:PQL851969 QAE851969:QAH851969 QKA851969:QKD851969 QTW851969:QTZ851969 RDS851969:RDV851969 RNO851969:RNR851969 RXK851969:RXN851969 SHG851969:SHJ851969 SRC851969:SRF851969 TAY851969:TBB851969 TKU851969:TKX851969 TUQ851969:TUT851969 UEM851969:UEP851969 UOI851969:UOL851969 UYE851969:UYH851969 VIA851969:VID851969 VRW851969:VRZ851969 WBS851969:WBV851969 WLO851969:WLR851969 WVK851969:WVN851969 C917505:F917505 IY917505:JB917505 SU917505:SX917505 ACQ917505:ACT917505 AMM917505:AMP917505 AWI917505:AWL917505 BGE917505:BGH917505 BQA917505:BQD917505 BZW917505:BZZ917505 CJS917505:CJV917505 CTO917505:CTR917505 DDK917505:DDN917505 DNG917505:DNJ917505 DXC917505:DXF917505 EGY917505:EHB917505 EQU917505:EQX917505 FAQ917505:FAT917505 FKM917505:FKP917505 FUI917505:FUL917505 GEE917505:GEH917505 GOA917505:GOD917505 GXW917505:GXZ917505 HHS917505:HHV917505 HRO917505:HRR917505 IBK917505:IBN917505 ILG917505:ILJ917505 IVC917505:IVF917505 JEY917505:JFB917505 JOU917505:JOX917505 JYQ917505:JYT917505 KIM917505:KIP917505 KSI917505:KSL917505 LCE917505:LCH917505 LMA917505:LMD917505 LVW917505:LVZ917505 MFS917505:MFV917505 MPO917505:MPR917505 MZK917505:MZN917505 NJG917505:NJJ917505 NTC917505:NTF917505 OCY917505:ODB917505 OMU917505:OMX917505 OWQ917505:OWT917505 PGM917505:PGP917505 PQI917505:PQL917505 QAE917505:QAH917505 QKA917505:QKD917505 QTW917505:QTZ917505 RDS917505:RDV917505 RNO917505:RNR917505 RXK917505:RXN917505 SHG917505:SHJ917505 SRC917505:SRF917505 TAY917505:TBB917505 TKU917505:TKX917505 TUQ917505:TUT917505 UEM917505:UEP917505 UOI917505:UOL917505 UYE917505:UYH917505 VIA917505:VID917505 VRW917505:VRZ917505 WBS917505:WBV917505 WLO917505:WLR917505 WVK917505:WVN917505 C983041:F983041 IY983041:JB983041 SU983041:SX983041 ACQ983041:ACT983041 AMM983041:AMP983041 AWI983041:AWL983041 BGE983041:BGH983041 BQA983041:BQD983041 BZW983041:BZZ983041 CJS983041:CJV983041 CTO983041:CTR983041 DDK983041:DDN983041 DNG983041:DNJ983041 DXC983041:DXF983041 EGY983041:EHB983041 EQU983041:EQX983041 FAQ983041:FAT983041 FKM983041:FKP983041 FUI983041:FUL983041 GEE983041:GEH983041 GOA983041:GOD983041 GXW983041:GXZ983041 HHS983041:HHV983041 HRO983041:HRR983041 IBK983041:IBN983041 ILG983041:ILJ983041 IVC983041:IVF983041 JEY983041:JFB983041 JOU983041:JOX983041 JYQ983041:JYT983041 KIM983041:KIP983041 KSI983041:KSL983041 LCE983041:LCH983041 LMA983041:LMD983041 LVW983041:LVZ983041 MFS983041:MFV983041 MPO983041:MPR983041 MZK983041:MZN983041 NJG983041:NJJ983041 NTC983041:NTF983041 OCY983041:ODB983041 OMU983041:OMX983041 OWQ983041:OWT983041 PGM983041:PGP983041 PQI983041:PQL983041 QAE983041:QAH983041 QKA983041:QKD983041 QTW983041:QTZ983041 RDS983041:RDV983041 RNO983041:RNR983041 RXK983041:RXN983041 SHG983041:SHJ983041 SRC983041:SRF983041 TAY983041:TBB983041 TKU983041:TKX983041 TUQ983041:TUT983041 UEM983041:UEP983041 UOI983041:UOL983041 UYE983041:UYH983041 VIA983041:VID983041 VRW983041:VRZ983041 WBS983041:WBV983041 WLO983041:WLR983041 WVK983041:WVN983041">
      <formula1>$A$196:$A$224</formula1>
    </dataValidation>
    <dataValidation type="list" allowBlank="1" showInputMessage="1" showErrorMessage="1" sqref="A5:B5">
      <formula1>$A$197:$A$225</formula1>
    </dataValidation>
    <dataValidation type="list" showDropDown="1" showInputMessage="1" showErrorMessage="1" sqref="C5:D5">
      <formula1>$A$197:$A$225</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064" customWidth="1"/>
    <col min="2" max="2" width="59.6640625" style="1064" customWidth="1"/>
    <col min="3" max="3" width="17.77734375" style="1064" customWidth="1"/>
    <col min="4" max="5" width="17.6640625" style="1064" customWidth="1"/>
    <col min="6" max="6" width="20.6640625" style="1064" customWidth="1"/>
    <col min="7" max="7" width="17.6640625" style="1064" customWidth="1"/>
    <col min="8" max="8" width="1.6640625" style="1064" customWidth="1"/>
    <col min="9" max="9" width="11.33203125" style="1088" bestFit="1" customWidth="1"/>
    <col min="10"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13"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58" t="s">
        <v>115</v>
      </c>
      <c r="C5" s="1180" t="s">
        <v>64</v>
      </c>
      <c r="D5" s="1180"/>
      <c r="E5" s="1180"/>
      <c r="F5" s="1180"/>
      <c r="G5" s="1180"/>
      <c r="H5" s="1015"/>
    </row>
    <row r="6" spans="1:10" ht="15" customHeight="1">
      <c r="A6" s="2"/>
      <c r="B6" s="3"/>
      <c r="C6" s="3"/>
      <c r="D6" s="3"/>
      <c r="E6" s="3"/>
      <c r="F6" s="3"/>
      <c r="G6" s="4"/>
      <c r="H6" s="1015"/>
    </row>
    <row r="7" spans="1:10" ht="14.1" customHeight="1" thickBot="1">
      <c r="A7" s="1015"/>
      <c r="B7" s="1015"/>
      <c r="C7" s="1015"/>
      <c r="D7" s="1015"/>
      <c r="E7" s="1015"/>
      <c r="F7" s="1015"/>
      <c r="G7" s="1015"/>
      <c r="H7" s="1015"/>
    </row>
    <row r="8" spans="1:10" ht="106.9" customHeight="1" thickBot="1">
      <c r="A8" s="1089"/>
      <c r="B8" s="1089"/>
      <c r="C8" s="1055" t="s">
        <v>71</v>
      </c>
      <c r="D8" s="1055" t="s">
        <v>95</v>
      </c>
      <c r="E8" s="1055" t="s">
        <v>98</v>
      </c>
      <c r="F8" s="1055" t="s">
        <v>116</v>
      </c>
      <c r="G8" s="1056" t="s">
        <v>36</v>
      </c>
      <c r="H8" s="1016"/>
    </row>
    <row r="9" spans="1:10" ht="26.1" customHeight="1">
      <c r="A9" s="1017" t="s">
        <v>1</v>
      </c>
      <c r="B9" s="1018" t="s">
        <v>8</v>
      </c>
      <c r="C9" s="1090"/>
      <c r="D9" s="1019"/>
      <c r="E9" s="1019"/>
      <c r="F9" s="1019"/>
      <c r="G9" s="1019"/>
      <c r="H9" s="1016"/>
    </row>
    <row r="10" spans="1:10" ht="24" customHeight="1">
      <c r="A10" s="1020">
        <v>1</v>
      </c>
      <c r="B10" s="1041" t="s">
        <v>9</v>
      </c>
      <c r="C10" s="1062">
        <v>58672</v>
      </c>
      <c r="D10" s="1062">
        <v>0</v>
      </c>
      <c r="E10" s="1062">
        <v>0</v>
      </c>
      <c r="F10" s="1062">
        <v>0</v>
      </c>
      <c r="G10" s="1062">
        <f>SUM(C10:F10)</f>
        <v>58672</v>
      </c>
      <c r="H10" s="1016"/>
    </row>
    <row r="11" spans="1:10" ht="27" customHeight="1">
      <c r="A11" s="1020">
        <v>2</v>
      </c>
      <c r="B11" s="1041" t="s">
        <v>10</v>
      </c>
      <c r="C11" s="1065">
        <v>68102</v>
      </c>
      <c r="D11" s="1065">
        <v>44223</v>
      </c>
      <c r="E11" s="1065">
        <v>0</v>
      </c>
      <c r="F11" s="1065">
        <v>0</v>
      </c>
      <c r="G11" s="1165">
        <f t="shared" ref="G11:G13" si="0">SUM(C11:F11)</f>
        <v>112325</v>
      </c>
      <c r="H11" s="1016"/>
    </row>
    <row r="12" spans="1:10" ht="27" customHeight="1">
      <c r="A12" s="1020">
        <v>3</v>
      </c>
      <c r="B12" s="1041" t="s">
        <v>11</v>
      </c>
      <c r="C12" s="1065">
        <v>21678</v>
      </c>
      <c r="D12" s="1065">
        <v>0</v>
      </c>
      <c r="E12" s="1065">
        <v>0</v>
      </c>
      <c r="F12" s="1065">
        <v>0</v>
      </c>
      <c r="G12" s="1165">
        <f t="shared" si="0"/>
        <v>21678</v>
      </c>
      <c r="H12" s="1016"/>
    </row>
    <row r="13" spans="1:10" ht="27" customHeight="1">
      <c r="A13" s="1021">
        <v>4</v>
      </c>
      <c r="B13" s="1041" t="s">
        <v>12</v>
      </c>
      <c r="C13" s="1065">
        <v>0</v>
      </c>
      <c r="D13" s="1065">
        <v>0</v>
      </c>
      <c r="E13" s="1065">
        <v>0</v>
      </c>
      <c r="F13" s="1065">
        <v>0</v>
      </c>
      <c r="G13" s="1165">
        <f t="shared" si="0"/>
        <v>0</v>
      </c>
      <c r="H13" s="1016"/>
    </row>
    <row r="14" spans="1:10" ht="24.95" customHeight="1">
      <c r="A14" s="1022"/>
      <c r="B14" s="158" t="s">
        <v>13</v>
      </c>
      <c r="C14" s="1066">
        <f>SUM(C10:C13)</f>
        <v>148452</v>
      </c>
      <c r="D14" s="1066">
        <f>SUM(D10:D13)</f>
        <v>44223</v>
      </c>
      <c r="E14" s="1066">
        <f>SUM(E10:E13)</f>
        <v>0</v>
      </c>
      <c r="F14" s="1066">
        <f>SUM(F10:F13)</f>
        <v>0</v>
      </c>
      <c r="G14" s="1166">
        <f>SUM(C14:F14)</f>
        <v>192675</v>
      </c>
      <c r="H14" s="1016"/>
      <c r="J14" s="1070"/>
    </row>
    <row r="15" spans="1:10" ht="45" customHeight="1">
      <c r="A15" s="1017" t="s">
        <v>2</v>
      </c>
      <c r="B15" s="1018" t="s">
        <v>14</v>
      </c>
      <c r="C15" s="1063"/>
      <c r="D15" s="1063"/>
      <c r="E15" s="1063"/>
      <c r="F15" s="1063"/>
      <c r="G15" s="1165"/>
      <c r="H15" s="1016"/>
    </row>
    <row r="16" spans="1:10" ht="27" customHeight="1">
      <c r="A16" s="1023">
        <v>1</v>
      </c>
      <c r="B16" s="1042" t="s">
        <v>15</v>
      </c>
      <c r="C16" s="1024">
        <v>0</v>
      </c>
      <c r="D16" s="1024">
        <v>0</v>
      </c>
      <c r="E16" s="1024">
        <v>0</v>
      </c>
      <c r="F16" s="1024">
        <v>0</v>
      </c>
      <c r="G16" s="1165">
        <f>SUM(C16:F16)</f>
        <v>0</v>
      </c>
      <c r="H16" s="1016"/>
    </row>
    <row r="17" spans="1:10" ht="44.1" customHeight="1">
      <c r="A17" s="1025"/>
      <c r="B17" s="1026" t="s">
        <v>16</v>
      </c>
      <c r="C17" s="1066">
        <f>SUM(C16)</f>
        <v>0</v>
      </c>
      <c r="D17" s="1066">
        <f>SUM(D16)</f>
        <v>0</v>
      </c>
      <c r="E17" s="1066">
        <f>SUM(E16)</f>
        <v>0</v>
      </c>
      <c r="F17" s="1066">
        <f>SUM(F16)</f>
        <v>0</v>
      </c>
      <c r="G17" s="1166">
        <f>SUM(C17:F17)</f>
        <v>0</v>
      </c>
      <c r="H17" s="1016"/>
      <c r="J17" s="1068"/>
    </row>
    <row r="18" spans="1:10" ht="44.1" customHeight="1">
      <c r="A18" s="1017" t="s">
        <v>3</v>
      </c>
      <c r="B18" s="1018" t="s">
        <v>38</v>
      </c>
      <c r="C18" s="1063">
        <v>84621</v>
      </c>
      <c r="D18" s="1063">
        <v>94313</v>
      </c>
      <c r="E18" s="1063">
        <v>0</v>
      </c>
      <c r="F18" s="1063">
        <v>0</v>
      </c>
      <c r="G18" s="1165">
        <f>SUM(C18:F18)</f>
        <v>178934</v>
      </c>
      <c r="H18" s="1016"/>
    </row>
    <row r="19" spans="1:10" ht="27.95" customHeight="1">
      <c r="A19" s="1025"/>
      <c r="B19" s="1026" t="s">
        <v>17</v>
      </c>
      <c r="C19" s="1066">
        <f>SUM(C18)</f>
        <v>84621</v>
      </c>
      <c r="D19" s="1066">
        <f>SUM(D18)</f>
        <v>94313</v>
      </c>
      <c r="E19" s="1066">
        <f>SUM(E18)</f>
        <v>0</v>
      </c>
      <c r="F19" s="1066">
        <f>SUM(F18)</f>
        <v>0</v>
      </c>
      <c r="G19" s="1166">
        <f>SUM(C19:F19)</f>
        <v>178934</v>
      </c>
      <c r="H19" s="1016"/>
      <c r="J19" s="1068"/>
    </row>
    <row r="20" spans="1:10" ht="29.1" customHeight="1">
      <c r="A20" s="1017" t="s">
        <v>4</v>
      </c>
      <c r="B20" s="1018" t="s">
        <v>18</v>
      </c>
      <c r="C20" s="1063"/>
      <c r="D20" s="1063"/>
      <c r="E20" s="1063"/>
      <c r="F20" s="1063"/>
      <c r="G20" s="1165"/>
      <c r="H20" s="1016"/>
    </row>
    <row r="21" spans="1:10" ht="23.1" customHeight="1">
      <c r="A21" s="1020">
        <v>1</v>
      </c>
      <c r="B21" s="1041" t="s">
        <v>19</v>
      </c>
      <c r="C21" s="1065">
        <v>0</v>
      </c>
      <c r="D21" s="1065">
        <v>4932</v>
      </c>
      <c r="E21" s="1065">
        <v>0</v>
      </c>
      <c r="F21" s="1065">
        <v>0</v>
      </c>
      <c r="G21" s="1165">
        <f t="shared" ref="G21:G27" si="1">SUM(C21:F21)</f>
        <v>4932</v>
      </c>
      <c r="H21" s="1016"/>
    </row>
    <row r="22" spans="1:10" ht="23.1" customHeight="1">
      <c r="A22" s="1020">
        <v>2</v>
      </c>
      <c r="B22" s="1042" t="s">
        <v>40</v>
      </c>
      <c r="C22" s="1065">
        <v>0</v>
      </c>
      <c r="D22" s="1065">
        <v>0</v>
      </c>
      <c r="E22" s="1065">
        <v>0</v>
      </c>
      <c r="F22" s="1065">
        <v>0</v>
      </c>
      <c r="G22" s="1165">
        <f t="shared" si="1"/>
        <v>0</v>
      </c>
      <c r="H22" s="1016"/>
    </row>
    <row r="23" spans="1:10" ht="21.95" customHeight="1">
      <c r="A23" s="1020">
        <v>3</v>
      </c>
      <c r="B23" s="1041" t="s">
        <v>20</v>
      </c>
      <c r="C23" s="1065">
        <v>0</v>
      </c>
      <c r="D23" s="1065">
        <v>0</v>
      </c>
      <c r="E23" s="1065">
        <v>0</v>
      </c>
      <c r="F23" s="1065">
        <v>0</v>
      </c>
      <c r="G23" s="1165">
        <f t="shared" si="1"/>
        <v>0</v>
      </c>
      <c r="H23" s="1016"/>
    </row>
    <row r="24" spans="1:10" ht="21.95" customHeight="1">
      <c r="A24" s="1020">
        <v>4</v>
      </c>
      <c r="B24" s="1041" t="s">
        <v>21</v>
      </c>
      <c r="C24" s="1065">
        <v>0</v>
      </c>
      <c r="D24" s="1065">
        <v>0</v>
      </c>
      <c r="E24" s="1065">
        <v>0</v>
      </c>
      <c r="F24" s="1065">
        <v>0</v>
      </c>
      <c r="G24" s="1165">
        <f t="shared" si="1"/>
        <v>0</v>
      </c>
      <c r="H24" s="1016"/>
    </row>
    <row r="25" spans="1:10" ht="21.95" customHeight="1">
      <c r="A25" s="1020">
        <v>5</v>
      </c>
      <c r="B25" s="1041" t="s">
        <v>22</v>
      </c>
      <c r="C25" s="1065">
        <v>0</v>
      </c>
      <c r="D25" s="1065">
        <v>0</v>
      </c>
      <c r="E25" s="1065">
        <v>0</v>
      </c>
      <c r="F25" s="1065">
        <v>0</v>
      </c>
      <c r="G25" s="1165">
        <f t="shared" si="1"/>
        <v>0</v>
      </c>
      <c r="H25" s="1016"/>
    </row>
    <row r="26" spans="1:10" ht="23.1" customHeight="1">
      <c r="A26" s="1020">
        <v>6</v>
      </c>
      <c r="B26" s="1041" t="s">
        <v>23</v>
      </c>
      <c r="C26" s="1065">
        <v>0</v>
      </c>
      <c r="D26" s="1065">
        <v>1499</v>
      </c>
      <c r="E26" s="1065">
        <v>0</v>
      </c>
      <c r="F26" s="1065">
        <v>0</v>
      </c>
      <c r="G26" s="1165">
        <f t="shared" si="1"/>
        <v>1499</v>
      </c>
      <c r="H26" s="1016"/>
    </row>
    <row r="27" spans="1:10" ht="23.1" customHeight="1">
      <c r="A27" s="1020">
        <v>7</v>
      </c>
      <c r="B27" s="1041" t="s">
        <v>24</v>
      </c>
      <c r="C27" s="1063">
        <v>580</v>
      </c>
      <c r="D27" s="1063">
        <v>0</v>
      </c>
      <c r="E27" s="1063">
        <v>0</v>
      </c>
      <c r="F27" s="1063">
        <v>0</v>
      </c>
      <c r="G27" s="1165">
        <f t="shared" si="1"/>
        <v>580</v>
      </c>
      <c r="H27" s="1016"/>
    </row>
    <row r="28" spans="1:10" ht="21" customHeight="1">
      <c r="A28" s="1027"/>
      <c r="B28" s="1026" t="s">
        <v>25</v>
      </c>
      <c r="C28" s="1067">
        <f>SUM(C21:C27)</f>
        <v>580</v>
      </c>
      <c r="D28" s="1067">
        <f>SUM(D21:D27)</f>
        <v>6431</v>
      </c>
      <c r="E28" s="1067">
        <f>SUM(E21:E27)</f>
        <v>0</v>
      </c>
      <c r="F28" s="1067">
        <f>SUM(F21:F27)</f>
        <v>0</v>
      </c>
      <c r="G28" s="1166">
        <f>SUM(C28:F28)</f>
        <v>7011</v>
      </c>
      <c r="H28" s="1028"/>
    </row>
    <row r="29" spans="1:10" ht="23.1" customHeight="1">
      <c r="A29" s="1017" t="s">
        <v>5</v>
      </c>
      <c r="B29" s="1040" t="s">
        <v>26</v>
      </c>
      <c r="C29" s="1019"/>
      <c r="D29" s="1019"/>
      <c r="E29" s="1019"/>
      <c r="F29" s="1019"/>
      <c r="G29" s="1167"/>
      <c r="H29" s="1016"/>
    </row>
    <row r="30" spans="1:10" ht="23.1" customHeight="1">
      <c r="A30" s="1020">
        <v>1</v>
      </c>
      <c r="B30" s="1041" t="s">
        <v>27</v>
      </c>
      <c r="C30" s="1065">
        <v>200</v>
      </c>
      <c r="D30" s="1065">
        <v>0</v>
      </c>
      <c r="E30" s="1065">
        <v>0</v>
      </c>
      <c r="F30" s="1065">
        <v>0</v>
      </c>
      <c r="G30" s="1165">
        <f t="shared" ref="G30:G37" si="2">SUM(C30:F30)</f>
        <v>200</v>
      </c>
      <c r="H30" s="1016"/>
    </row>
    <row r="31" spans="1:10" ht="20.25">
      <c r="A31" s="1020">
        <v>2</v>
      </c>
      <c r="B31" s="1043" t="s">
        <v>28</v>
      </c>
      <c r="C31" s="1065">
        <v>699</v>
      </c>
      <c r="D31" s="1065">
        <v>0</v>
      </c>
      <c r="E31" s="1065">
        <v>0</v>
      </c>
      <c r="F31" s="1065">
        <v>0</v>
      </c>
      <c r="G31" s="1165">
        <f t="shared" si="2"/>
        <v>699</v>
      </c>
      <c r="H31" s="1016"/>
    </row>
    <row r="32" spans="1:10" ht="21" customHeight="1">
      <c r="A32" s="1020">
        <v>3</v>
      </c>
      <c r="B32" s="1043" t="s">
        <v>29</v>
      </c>
      <c r="C32" s="1065">
        <v>0</v>
      </c>
      <c r="D32" s="1065">
        <v>0</v>
      </c>
      <c r="E32" s="1065">
        <v>0</v>
      </c>
      <c r="F32" s="1065">
        <v>0</v>
      </c>
      <c r="G32" s="1165">
        <f t="shared" si="2"/>
        <v>0</v>
      </c>
      <c r="H32" s="1016"/>
    </row>
    <row r="33" spans="1:10" ht="20.25">
      <c r="A33" s="1020">
        <v>4</v>
      </c>
      <c r="B33" s="1043" t="s">
        <v>30</v>
      </c>
      <c r="C33" s="1065">
        <v>740</v>
      </c>
      <c r="D33" s="1065">
        <v>43</v>
      </c>
      <c r="E33" s="1065">
        <v>0</v>
      </c>
      <c r="F33" s="1065">
        <v>0</v>
      </c>
      <c r="G33" s="1165">
        <f t="shared" si="2"/>
        <v>783</v>
      </c>
      <c r="H33" s="1016"/>
    </row>
    <row r="34" spans="1:10" ht="20.25">
      <c r="A34" s="1020">
        <v>5</v>
      </c>
      <c r="B34" s="1044" t="s">
        <v>31</v>
      </c>
      <c r="C34" s="1065">
        <v>40</v>
      </c>
      <c r="D34" s="1065">
        <v>0</v>
      </c>
      <c r="E34" s="1065">
        <v>0</v>
      </c>
      <c r="F34" s="1065">
        <v>0</v>
      </c>
      <c r="G34" s="1165">
        <f t="shared" si="2"/>
        <v>40</v>
      </c>
      <c r="H34" s="1029"/>
    </row>
    <row r="35" spans="1:10" ht="20.25">
      <c r="A35" s="1020">
        <v>6</v>
      </c>
      <c r="B35" s="1045" t="s">
        <v>32</v>
      </c>
      <c r="C35" s="1065">
        <v>2154</v>
      </c>
      <c r="D35" s="1065">
        <v>0</v>
      </c>
      <c r="E35" s="1065">
        <v>0</v>
      </c>
      <c r="F35" s="1065">
        <v>0</v>
      </c>
      <c r="G35" s="1165">
        <f t="shared" si="2"/>
        <v>2154</v>
      </c>
      <c r="H35" s="1029"/>
    </row>
    <row r="36" spans="1:10" ht="20.25">
      <c r="A36" s="1020">
        <v>7</v>
      </c>
      <c r="B36" s="1045" t="s">
        <v>33</v>
      </c>
      <c r="C36" s="1065">
        <v>0</v>
      </c>
      <c r="D36" s="1065">
        <v>0</v>
      </c>
      <c r="E36" s="1065">
        <v>0</v>
      </c>
      <c r="F36" s="1065">
        <v>0</v>
      </c>
      <c r="G36" s="1165">
        <f t="shared" si="2"/>
        <v>0</v>
      </c>
      <c r="H36" s="1029"/>
    </row>
    <row r="37" spans="1:10" ht="20.25">
      <c r="A37" s="1020">
        <v>8</v>
      </c>
      <c r="B37" s="1045" t="s">
        <v>34</v>
      </c>
      <c r="C37" s="1065">
        <v>20</v>
      </c>
      <c r="D37" s="1065">
        <v>0</v>
      </c>
      <c r="E37" s="1065">
        <v>0</v>
      </c>
      <c r="F37" s="1065">
        <v>0</v>
      </c>
      <c r="G37" s="1165">
        <f t="shared" si="2"/>
        <v>20</v>
      </c>
      <c r="H37" s="1029"/>
    </row>
    <row r="38" spans="1:10" ht="20.25">
      <c r="A38" s="1030"/>
      <c r="B38" s="1026" t="s">
        <v>37</v>
      </c>
      <c r="C38" s="1067">
        <f>SUM(C30:C37)</f>
        <v>3853</v>
      </c>
      <c r="D38" s="1067">
        <f>SUM(D30:D37)</f>
        <v>43</v>
      </c>
      <c r="E38" s="1067">
        <f>SUM(E30:E37)</f>
        <v>0</v>
      </c>
      <c r="F38" s="1067">
        <f>SUM(F30:F37)</f>
        <v>0</v>
      </c>
      <c r="G38" s="1166">
        <f>SUM(C38:F38)</f>
        <v>3896</v>
      </c>
      <c r="H38" s="1029"/>
      <c r="J38" s="1068"/>
    </row>
    <row r="39" spans="1:10" ht="21" thickBot="1">
      <c r="A39" s="1031"/>
      <c r="B39" s="1032"/>
      <c r="C39" s="1033"/>
      <c r="D39" s="1033"/>
      <c r="E39" s="1033"/>
      <c r="F39" s="1033"/>
      <c r="G39" s="1033"/>
      <c r="H39" s="1029"/>
    </row>
    <row r="40" spans="1:10" ht="21" thickBot="1">
      <c r="A40" s="1034"/>
      <c r="B40" s="134" t="s">
        <v>35</v>
      </c>
      <c r="C40" s="1069">
        <f>SUM(C14+C17+C19+C28+C38)</f>
        <v>237506</v>
      </c>
      <c r="D40" s="1069">
        <f>SUM(D14+D17+D19+D28+D38)</f>
        <v>145010</v>
      </c>
      <c r="E40" s="1069">
        <f>SUM(E14+E17+E19+E28+E38)</f>
        <v>0</v>
      </c>
      <c r="F40" s="1069">
        <f>SUM(F14+F17+F19+F28+F38)</f>
        <v>0</v>
      </c>
      <c r="G40" s="1069">
        <f t="shared" ref="G40" si="3">SUM(G14+G17+G19+G28+G38)</f>
        <v>382516</v>
      </c>
      <c r="H40" s="1029"/>
      <c r="I40" s="1091"/>
      <c r="J40" s="1070"/>
    </row>
    <row r="41" spans="1:10" ht="20.25">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172</v>
      </c>
      <c r="B43" s="1015"/>
      <c r="C43" s="1015"/>
      <c r="D43" s="1015"/>
      <c r="E43" s="1039"/>
      <c r="F43" s="1015"/>
      <c r="G43" s="1015"/>
    </row>
    <row r="48" spans="1:10" ht="21.6" hidden="1" customHeight="1">
      <c r="I48" s="1064"/>
    </row>
    <row r="49" spans="9:9" ht="14.1" hidden="1" customHeight="1">
      <c r="I49" s="1064"/>
    </row>
    <row r="50" spans="9:9" ht="14.1" hidden="1" customHeight="1">
      <c r="I50" s="1064"/>
    </row>
    <row r="51" spans="9:9" ht="14.1" hidden="1" customHeight="1">
      <c r="I51" s="1064"/>
    </row>
    <row r="52" spans="9:9" ht="14.1" hidden="1" customHeight="1">
      <c r="I52" s="1064"/>
    </row>
    <row r="53" spans="9:9" ht="14.1" hidden="1" customHeight="1">
      <c r="I53" s="1064"/>
    </row>
    <row r="54" spans="9:9" ht="14.1" hidden="1" customHeight="1">
      <c r="I54" s="1064"/>
    </row>
    <row r="55" spans="9:9" ht="14.1" hidden="1" customHeight="1">
      <c r="I55" s="1064"/>
    </row>
    <row r="56" spans="9:9" ht="14.1" hidden="1" customHeight="1">
      <c r="I56" s="1064"/>
    </row>
    <row r="57" spans="9:9" ht="14.1" hidden="1" customHeight="1">
      <c r="I57" s="1064"/>
    </row>
    <row r="58" spans="9:9" ht="14.1" hidden="1" customHeight="1">
      <c r="I58" s="1064"/>
    </row>
    <row r="59" spans="9:9" ht="14.1" hidden="1" customHeight="1">
      <c r="I59" s="1064"/>
    </row>
    <row r="60" spans="9:9" ht="14.1" hidden="1" customHeight="1">
      <c r="I60" s="1064"/>
    </row>
    <row r="61" spans="9:9" ht="14.1" hidden="1" customHeight="1">
      <c r="I61" s="1064"/>
    </row>
    <row r="62" spans="9:9" ht="14.1" hidden="1" customHeight="1">
      <c r="I62" s="1064"/>
    </row>
    <row r="63" spans="9:9" ht="14.1" hidden="1" customHeight="1">
      <c r="I63" s="1064"/>
    </row>
    <row r="64" spans="9:9" ht="14.1" hidden="1" customHeight="1">
      <c r="I64" s="1064"/>
    </row>
    <row r="65" spans="9:9" ht="14.1" hidden="1" customHeight="1">
      <c r="I65" s="1064"/>
    </row>
    <row r="66" spans="9:9" ht="14.1" hidden="1" customHeight="1">
      <c r="I66" s="1064"/>
    </row>
    <row r="67" spans="9:9" ht="14.1" hidden="1" customHeight="1">
      <c r="I67" s="1064"/>
    </row>
    <row r="68" spans="9:9" ht="14.1" hidden="1" customHeight="1">
      <c r="I68" s="1064"/>
    </row>
    <row r="69" spans="9:9" ht="14.1" hidden="1" customHeight="1">
      <c r="I69" s="1064"/>
    </row>
    <row r="70" spans="9:9" ht="14.1" hidden="1" customHeight="1">
      <c r="I70" s="1064"/>
    </row>
    <row r="71" spans="9:9" ht="14.1" hidden="1" customHeight="1">
      <c r="I71" s="1064"/>
    </row>
    <row r="72" spans="9:9" ht="14.1" hidden="1" customHeight="1">
      <c r="I72" s="1064"/>
    </row>
    <row r="73" spans="9:9" ht="14.1" hidden="1" customHeight="1">
      <c r="I73" s="1064"/>
    </row>
    <row r="74" spans="9:9" ht="14.1" hidden="1" customHeight="1">
      <c r="I74" s="1064"/>
    </row>
    <row r="75" spans="9:9" ht="14.1" hidden="1" customHeight="1">
      <c r="I75" s="1064"/>
    </row>
    <row r="76" spans="9:9" ht="14.1" hidden="1" customHeight="1">
      <c r="I76" s="1064"/>
    </row>
    <row r="77" spans="9:9" ht="14.1" hidden="1" customHeight="1">
      <c r="I77" s="1064"/>
    </row>
    <row r="198" spans="1:9" ht="14.1" hidden="1" customHeight="1">
      <c r="A198" s="159" t="s">
        <v>41</v>
      </c>
      <c r="I198" s="1064"/>
    </row>
    <row r="199" spans="1:9" ht="14.1" hidden="1" customHeight="1">
      <c r="A199" s="1046" t="s">
        <v>67</v>
      </c>
      <c r="I199" s="1064"/>
    </row>
    <row r="200" spans="1:9" ht="14.1" hidden="1" customHeight="1">
      <c r="A200" s="1046" t="s">
        <v>42</v>
      </c>
      <c r="I200" s="1064"/>
    </row>
    <row r="201" spans="1:9" ht="14.1" hidden="1" customHeight="1">
      <c r="A201" s="1046" t="s">
        <v>43</v>
      </c>
      <c r="I201" s="1064"/>
    </row>
    <row r="202" spans="1:9" ht="14.1" hidden="1" customHeight="1">
      <c r="A202" s="1046" t="s">
        <v>44</v>
      </c>
      <c r="I202" s="1064"/>
    </row>
    <row r="203" spans="1:9" ht="14.1" hidden="1" customHeight="1">
      <c r="A203" s="1046" t="s">
        <v>45</v>
      </c>
      <c r="I203" s="1064"/>
    </row>
    <row r="204" spans="1:9" ht="14.1" hidden="1" customHeight="1">
      <c r="A204" s="1046" t="s">
        <v>46</v>
      </c>
      <c r="I204" s="1064"/>
    </row>
    <row r="205" spans="1:9" ht="14.1" hidden="1" customHeight="1">
      <c r="A205" s="1046" t="s">
        <v>47</v>
      </c>
      <c r="I205" s="1064"/>
    </row>
    <row r="206" spans="1:9" ht="14.1" hidden="1" customHeight="1">
      <c r="A206" s="1046" t="s">
        <v>48</v>
      </c>
      <c r="I206" s="1064"/>
    </row>
    <row r="207" spans="1:9" ht="14.1" hidden="1" customHeight="1">
      <c r="A207" s="1046" t="s">
        <v>49</v>
      </c>
      <c r="I207" s="1064"/>
    </row>
    <row r="208" spans="1:9" ht="14.1" hidden="1" customHeight="1">
      <c r="A208" s="1046" t="s">
        <v>50</v>
      </c>
      <c r="I208" s="1064"/>
    </row>
    <row r="209" spans="1:9" ht="14.1" hidden="1" customHeight="1">
      <c r="A209" s="1046" t="s">
        <v>51</v>
      </c>
      <c r="I209" s="1064"/>
    </row>
    <row r="210" spans="1:9" ht="14.1" hidden="1" customHeight="1">
      <c r="A210" s="1046" t="s">
        <v>52</v>
      </c>
      <c r="I210" s="1064"/>
    </row>
    <row r="211" spans="1:9" ht="14.1" hidden="1" customHeight="1">
      <c r="A211" s="1046" t="s">
        <v>68</v>
      </c>
      <c r="I211" s="1064"/>
    </row>
    <row r="212" spans="1:9" ht="14.1" hidden="1" customHeight="1">
      <c r="A212" s="1046" t="s">
        <v>53</v>
      </c>
      <c r="I212" s="1064"/>
    </row>
    <row r="213" spans="1:9" ht="14.1" hidden="1" customHeight="1">
      <c r="A213" s="1046" t="s">
        <v>54</v>
      </c>
      <c r="I213" s="1064"/>
    </row>
    <row r="214" spans="1:9" ht="14.1" hidden="1" customHeight="1">
      <c r="A214" s="1046" t="s">
        <v>55</v>
      </c>
      <c r="I214" s="1064"/>
    </row>
    <row r="215" spans="1:9" ht="14.1" hidden="1" customHeight="1">
      <c r="A215" s="1046" t="s">
        <v>56</v>
      </c>
      <c r="I215" s="1064"/>
    </row>
    <row r="216" spans="1:9" ht="14.1" hidden="1" customHeight="1">
      <c r="A216" s="1046" t="s">
        <v>57</v>
      </c>
      <c r="I216" s="1064"/>
    </row>
    <row r="217" spans="1:9" ht="14.1" hidden="1" customHeight="1">
      <c r="A217" s="1046" t="s">
        <v>58</v>
      </c>
      <c r="I217" s="1064"/>
    </row>
    <row r="218" spans="1:9" ht="14.1" hidden="1" customHeight="1">
      <c r="A218" s="1046" t="s">
        <v>59</v>
      </c>
      <c r="I218" s="1064"/>
    </row>
    <row r="219" spans="1:9" ht="14.1" hidden="1" customHeight="1">
      <c r="A219" s="1046" t="s">
        <v>60</v>
      </c>
      <c r="I219" s="1064"/>
    </row>
    <row r="220" spans="1:9" ht="14.1" hidden="1" customHeight="1">
      <c r="A220" s="1047" t="s">
        <v>61</v>
      </c>
      <c r="I220" s="1064"/>
    </row>
    <row r="221" spans="1:9" ht="14.1" hidden="1" customHeight="1">
      <c r="A221" s="1047" t="s">
        <v>62</v>
      </c>
      <c r="I221" s="1064"/>
    </row>
    <row r="222" spans="1:9" ht="14.1" hidden="1" customHeight="1">
      <c r="A222" s="1047" t="s">
        <v>63</v>
      </c>
      <c r="I222" s="1064"/>
    </row>
    <row r="223" spans="1:9" ht="14.1" hidden="1" customHeight="1">
      <c r="A223" s="1047" t="s">
        <v>64</v>
      </c>
      <c r="I223" s="1064"/>
    </row>
    <row r="224" spans="1:9" ht="14.1" hidden="1" customHeight="1">
      <c r="A224" s="1047" t="s">
        <v>69</v>
      </c>
      <c r="I224" s="1064"/>
    </row>
    <row r="225" spans="1:9" ht="14.1" hidden="1" customHeight="1">
      <c r="A225" s="1047" t="s">
        <v>65</v>
      </c>
      <c r="I225" s="1064"/>
    </row>
    <row r="226" spans="1:9" ht="14.1" hidden="1" customHeight="1">
      <c r="A226" s="1047" t="s">
        <v>66</v>
      </c>
      <c r="I226" s="1064"/>
    </row>
    <row r="227" spans="1:9" ht="14.1" hidden="1" customHeight="1"/>
  </sheetData>
  <dataValidations count="2">
    <dataValidation type="list" showDropDown="1" showInputMessage="1" showErrorMessage="1" sqref="C5:D5">
      <formula1>$A$195:$A$223</formula1>
    </dataValidation>
    <dataValidation type="list" allowBlank="1" showInputMessage="1" showErrorMessage="1" sqref="A5:B5">
      <formula1>$A$195:$A$223</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3" sqref="B3"/>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847"/>
      <c r="C1" s="848"/>
      <c r="D1" s="848"/>
      <c r="E1" s="848"/>
      <c r="F1" s="848"/>
      <c r="G1" s="848"/>
      <c r="H1" s="849"/>
      <c r="I1" s="846"/>
      <c r="J1" s="846"/>
    </row>
    <row r="2" spans="1:10" ht="24" customHeight="1">
      <c r="A2" s="847" t="s">
        <v>0</v>
      </c>
      <c r="B2" s="847"/>
      <c r="C2" s="847"/>
      <c r="D2" s="847"/>
      <c r="E2" s="847"/>
      <c r="F2" s="847"/>
      <c r="G2" s="847"/>
      <c r="H2" s="849"/>
      <c r="I2" s="846"/>
      <c r="J2" s="846"/>
    </row>
    <row r="3" spans="1:10" ht="23.1" customHeight="1">
      <c r="A3" s="897" t="s">
        <v>114</v>
      </c>
      <c r="B3" s="847"/>
      <c r="C3" s="847"/>
      <c r="D3" s="847"/>
      <c r="E3" s="847"/>
      <c r="F3" s="847"/>
      <c r="G3" s="847"/>
      <c r="H3" s="849"/>
      <c r="I3" s="846"/>
      <c r="J3" s="846"/>
    </row>
    <row r="4" spans="1:10" ht="15" customHeight="1">
      <c r="A4" s="847"/>
      <c r="B4" s="847"/>
      <c r="C4" s="885"/>
      <c r="D4" s="885"/>
      <c r="E4" s="885"/>
      <c r="F4" s="847"/>
      <c r="G4" s="847"/>
      <c r="H4" s="849"/>
      <c r="I4" s="846"/>
      <c r="J4" s="846"/>
    </row>
    <row r="5" spans="1:10" ht="24.75" customHeight="1" thickBot="1">
      <c r="A5" s="847"/>
      <c r="B5" s="895" t="s">
        <v>115</v>
      </c>
      <c r="C5" s="1180" t="s">
        <v>69</v>
      </c>
      <c r="D5" s="1180"/>
      <c r="E5" s="1180"/>
      <c r="F5" s="1180"/>
      <c r="G5" s="1180"/>
      <c r="H5" s="849"/>
      <c r="I5" s="846"/>
      <c r="J5" s="846"/>
    </row>
    <row r="6" spans="1:10" ht="15" customHeight="1">
      <c r="A6" s="847"/>
      <c r="B6" s="847"/>
      <c r="C6" s="885"/>
      <c r="D6" s="885"/>
      <c r="E6" s="885"/>
      <c r="F6" s="847"/>
      <c r="G6" s="847"/>
      <c r="H6" s="849"/>
      <c r="I6" s="846"/>
      <c r="J6" s="846"/>
    </row>
    <row r="7" spans="1:10" ht="14.1" customHeight="1" thickBot="1">
      <c r="A7" s="849"/>
      <c r="B7" s="849"/>
      <c r="C7" s="849"/>
      <c r="D7" s="849"/>
      <c r="E7" s="849"/>
      <c r="F7" s="849"/>
      <c r="G7" s="849"/>
      <c r="H7" s="849"/>
      <c r="I7" s="846"/>
      <c r="J7" s="846"/>
    </row>
    <row r="8" spans="1:10" ht="106.9" customHeight="1" thickBot="1">
      <c r="A8" s="891"/>
      <c r="B8" s="892" t="s">
        <v>7</v>
      </c>
      <c r="C8" s="892" t="s">
        <v>71</v>
      </c>
      <c r="D8" s="892" t="s">
        <v>95</v>
      </c>
      <c r="E8" s="892" t="s">
        <v>98</v>
      </c>
      <c r="F8" s="892" t="s">
        <v>116</v>
      </c>
      <c r="G8" s="893" t="s">
        <v>36</v>
      </c>
      <c r="H8" s="886"/>
      <c r="I8" s="846"/>
      <c r="J8" s="846"/>
    </row>
    <row r="9" spans="1:10" ht="24.6" customHeight="1">
      <c r="A9" s="887" t="s">
        <v>1</v>
      </c>
      <c r="B9" s="888" t="s">
        <v>8</v>
      </c>
      <c r="C9" s="889"/>
      <c r="D9" s="890"/>
      <c r="E9" s="890"/>
      <c r="F9" s="890"/>
      <c r="G9" s="890"/>
      <c r="H9" s="850"/>
      <c r="I9" s="846"/>
      <c r="J9" s="846"/>
    </row>
    <row r="10" spans="1:10" ht="24.6" customHeight="1">
      <c r="A10" s="854">
        <v>1</v>
      </c>
      <c r="B10" s="878" t="s">
        <v>9</v>
      </c>
      <c r="C10" s="855">
        <v>91892.46</v>
      </c>
      <c r="D10" s="855">
        <v>0</v>
      </c>
      <c r="E10" s="855">
        <v>0</v>
      </c>
      <c r="F10" s="855">
        <v>0</v>
      </c>
      <c r="G10" s="1062">
        <f>SUM(C10:F10)</f>
        <v>91892.46</v>
      </c>
      <c r="H10" s="850"/>
      <c r="I10" s="846"/>
      <c r="J10" s="846"/>
    </row>
    <row r="11" spans="1:10" ht="24.6" customHeight="1">
      <c r="A11" s="854">
        <v>2</v>
      </c>
      <c r="B11" s="878" t="s">
        <v>10</v>
      </c>
      <c r="C11" s="856">
        <v>0</v>
      </c>
      <c r="D11" s="856">
        <v>0</v>
      </c>
      <c r="E11" s="856">
        <v>0</v>
      </c>
      <c r="F11" s="856">
        <v>0</v>
      </c>
      <c r="G11" s="1165">
        <f t="shared" ref="G11:G13" si="0">SUM(C11:F11)</f>
        <v>0</v>
      </c>
      <c r="H11" s="850"/>
      <c r="I11" s="846"/>
      <c r="J11" s="846"/>
    </row>
    <row r="12" spans="1:10" ht="24.6" customHeight="1">
      <c r="A12" s="854">
        <v>3</v>
      </c>
      <c r="B12" s="878" t="s">
        <v>11</v>
      </c>
      <c r="C12" s="856">
        <v>0</v>
      </c>
      <c r="D12" s="856">
        <v>0</v>
      </c>
      <c r="E12" s="856">
        <v>0</v>
      </c>
      <c r="F12" s="856">
        <v>0</v>
      </c>
      <c r="G12" s="1165">
        <f t="shared" si="0"/>
        <v>0</v>
      </c>
      <c r="H12" s="850"/>
      <c r="I12" s="846"/>
      <c r="J12" s="846"/>
    </row>
    <row r="13" spans="1:10" ht="24.6" customHeight="1">
      <c r="A13" s="857">
        <v>4</v>
      </c>
      <c r="B13" s="878" t="s">
        <v>12</v>
      </c>
      <c r="C13" s="856">
        <v>99.5</v>
      </c>
      <c r="D13" s="856">
        <v>0</v>
      </c>
      <c r="E13" s="856">
        <v>0</v>
      </c>
      <c r="F13" s="856">
        <v>0</v>
      </c>
      <c r="G13" s="1165">
        <f t="shared" si="0"/>
        <v>99.5</v>
      </c>
      <c r="H13" s="850"/>
      <c r="I13" s="846"/>
      <c r="J13" s="846"/>
    </row>
    <row r="14" spans="1:10" ht="24.6" customHeight="1">
      <c r="A14" s="858"/>
      <c r="B14" s="894" t="s">
        <v>13</v>
      </c>
      <c r="C14" s="1066">
        <f>SUM(C10:C13)</f>
        <v>91991.96</v>
      </c>
      <c r="D14" s="1066">
        <f t="shared" ref="D14:F14" si="1">SUM(D10:D13)</f>
        <v>0</v>
      </c>
      <c r="E14" s="1066">
        <f t="shared" si="1"/>
        <v>0</v>
      </c>
      <c r="F14" s="1066">
        <f t="shared" si="1"/>
        <v>0</v>
      </c>
      <c r="G14" s="1166">
        <f>SUM(C14:F14)</f>
        <v>91991.96</v>
      </c>
      <c r="H14" s="850"/>
      <c r="I14" s="1070"/>
      <c r="J14" s="1070"/>
    </row>
    <row r="15" spans="1:10" ht="43.9" customHeight="1">
      <c r="A15" s="851" t="s">
        <v>2</v>
      </c>
      <c r="B15" s="852" t="s">
        <v>14</v>
      </c>
      <c r="C15" s="859"/>
      <c r="D15" s="859"/>
      <c r="E15" s="859"/>
      <c r="F15" s="859"/>
      <c r="G15" s="1165"/>
      <c r="H15" s="850"/>
      <c r="I15" s="1064"/>
      <c r="J15" s="1064"/>
    </row>
    <row r="16" spans="1:10" ht="24.6" customHeight="1">
      <c r="A16" s="860">
        <v>1</v>
      </c>
      <c r="B16" s="879" t="s">
        <v>15</v>
      </c>
      <c r="C16" s="861">
        <v>0</v>
      </c>
      <c r="D16" s="861">
        <v>0</v>
      </c>
      <c r="E16" s="861">
        <v>0</v>
      </c>
      <c r="F16" s="861">
        <v>0</v>
      </c>
      <c r="G16" s="1165">
        <f>SUM(C16:F16)</f>
        <v>0</v>
      </c>
      <c r="H16" s="850"/>
      <c r="I16" s="1064"/>
      <c r="J16" s="1064"/>
    </row>
    <row r="17" spans="1:10" ht="43.9" customHeight="1">
      <c r="A17" s="862"/>
      <c r="B17" s="863" t="s">
        <v>16</v>
      </c>
      <c r="C17" s="1066">
        <f>SUM(C16)</f>
        <v>0</v>
      </c>
      <c r="D17" s="1066">
        <f t="shared" ref="D17:F17" si="2">SUM(D16)</f>
        <v>0</v>
      </c>
      <c r="E17" s="1066">
        <f t="shared" si="2"/>
        <v>0</v>
      </c>
      <c r="F17" s="1066">
        <f t="shared" si="2"/>
        <v>0</v>
      </c>
      <c r="G17" s="1166">
        <f>SUM(C17:F17)</f>
        <v>0</v>
      </c>
      <c r="H17" s="850"/>
      <c r="I17" s="1068"/>
      <c r="J17" s="1070"/>
    </row>
    <row r="18" spans="1:10" ht="43.9" customHeight="1">
      <c r="A18" s="851" t="s">
        <v>3</v>
      </c>
      <c r="B18" s="852" t="s">
        <v>38</v>
      </c>
      <c r="C18" s="859">
        <v>4185.1799999999994</v>
      </c>
      <c r="D18" s="859">
        <v>0</v>
      </c>
      <c r="E18" s="859">
        <v>0</v>
      </c>
      <c r="F18" s="859">
        <v>0</v>
      </c>
      <c r="G18" s="1165">
        <f>SUM(C18:F18)</f>
        <v>4185.1799999999994</v>
      </c>
      <c r="H18" s="850"/>
      <c r="I18" s="1064"/>
      <c r="J18" s="1064"/>
    </row>
    <row r="19" spans="1:10" ht="24.6" customHeight="1">
      <c r="A19" s="862"/>
      <c r="B19" s="863" t="s">
        <v>17</v>
      </c>
      <c r="C19" s="1066">
        <f>SUM(C18)</f>
        <v>4185.1799999999994</v>
      </c>
      <c r="D19" s="1066">
        <f t="shared" ref="D19:F19" si="3">SUM(D18)</f>
        <v>0</v>
      </c>
      <c r="E19" s="1066">
        <f t="shared" si="3"/>
        <v>0</v>
      </c>
      <c r="F19" s="1066">
        <f t="shared" si="3"/>
        <v>0</v>
      </c>
      <c r="G19" s="1166">
        <f>SUM(C19:F19)</f>
        <v>4185.1799999999994</v>
      </c>
      <c r="H19" s="850"/>
      <c r="I19" s="1068"/>
      <c r="J19" s="1070"/>
    </row>
    <row r="20" spans="1:10" ht="24.6" customHeight="1">
      <c r="A20" s="851" t="s">
        <v>4</v>
      </c>
      <c r="B20" s="852" t="s">
        <v>18</v>
      </c>
      <c r="C20" s="859"/>
      <c r="D20" s="859"/>
      <c r="E20" s="859"/>
      <c r="F20" s="859"/>
      <c r="G20" s="1165"/>
      <c r="H20" s="850"/>
      <c r="I20" s="1064"/>
      <c r="J20" s="1064"/>
    </row>
    <row r="21" spans="1:10" ht="24.6" customHeight="1">
      <c r="A21" s="854">
        <v>1</v>
      </c>
      <c r="B21" s="878" t="s">
        <v>19</v>
      </c>
      <c r="C21" s="856">
        <v>88.13</v>
      </c>
      <c r="D21" s="856">
        <v>2495</v>
      </c>
      <c r="E21" s="856">
        <v>0</v>
      </c>
      <c r="F21" s="856">
        <v>0</v>
      </c>
      <c r="G21" s="1165">
        <f t="shared" ref="G21:G27" si="4">SUM(C21:F21)</f>
        <v>2583.13</v>
      </c>
      <c r="H21" s="850"/>
      <c r="I21" s="1064"/>
      <c r="J21" s="1064"/>
    </row>
    <row r="22" spans="1:10" ht="24.6" customHeight="1">
      <c r="A22" s="854">
        <v>2</v>
      </c>
      <c r="B22" s="879" t="s">
        <v>40</v>
      </c>
      <c r="C22" s="856">
        <v>0</v>
      </c>
      <c r="D22" s="856">
        <v>0</v>
      </c>
      <c r="E22" s="856">
        <v>0</v>
      </c>
      <c r="F22" s="856">
        <v>0</v>
      </c>
      <c r="G22" s="1165">
        <f t="shared" si="4"/>
        <v>0</v>
      </c>
      <c r="H22" s="850"/>
      <c r="I22" s="1064"/>
      <c r="J22" s="1064"/>
    </row>
    <row r="23" spans="1:10" ht="24.6" customHeight="1">
      <c r="A23" s="854">
        <v>3</v>
      </c>
      <c r="B23" s="878" t="s">
        <v>20</v>
      </c>
      <c r="C23" s="856">
        <v>0</v>
      </c>
      <c r="D23" s="856">
        <v>0</v>
      </c>
      <c r="E23" s="856">
        <v>0</v>
      </c>
      <c r="F23" s="856">
        <v>0</v>
      </c>
      <c r="G23" s="1165">
        <f t="shared" si="4"/>
        <v>0</v>
      </c>
      <c r="H23" s="850"/>
      <c r="I23" s="1064"/>
      <c r="J23" s="1064"/>
    </row>
    <row r="24" spans="1:10" ht="24.6" customHeight="1">
      <c r="A24" s="854">
        <v>4</v>
      </c>
      <c r="B24" s="878" t="s">
        <v>21</v>
      </c>
      <c r="C24" s="856">
        <v>0</v>
      </c>
      <c r="D24" s="856">
        <v>0</v>
      </c>
      <c r="E24" s="856">
        <v>0</v>
      </c>
      <c r="F24" s="856">
        <v>0</v>
      </c>
      <c r="G24" s="1165">
        <f t="shared" si="4"/>
        <v>0</v>
      </c>
      <c r="H24" s="850"/>
      <c r="I24" s="1064"/>
      <c r="J24" s="1064"/>
    </row>
    <row r="25" spans="1:10" ht="24.6" customHeight="1">
      <c r="A25" s="854">
        <v>5</v>
      </c>
      <c r="B25" s="878" t="s">
        <v>22</v>
      </c>
      <c r="C25" s="856">
        <v>0</v>
      </c>
      <c r="D25" s="856">
        <v>0</v>
      </c>
      <c r="E25" s="856">
        <v>0</v>
      </c>
      <c r="F25" s="856">
        <v>0</v>
      </c>
      <c r="G25" s="1165">
        <f t="shared" si="4"/>
        <v>0</v>
      </c>
      <c r="H25" s="850"/>
      <c r="I25" s="1064"/>
      <c r="J25" s="1064"/>
    </row>
    <row r="26" spans="1:10" ht="24.6" customHeight="1">
      <c r="A26" s="854">
        <v>6</v>
      </c>
      <c r="B26" s="878" t="s">
        <v>23</v>
      </c>
      <c r="C26" s="856">
        <v>0</v>
      </c>
      <c r="D26" s="856">
        <v>0</v>
      </c>
      <c r="E26" s="856">
        <v>0</v>
      </c>
      <c r="F26" s="856">
        <v>0</v>
      </c>
      <c r="G26" s="1165">
        <f t="shared" si="4"/>
        <v>0</v>
      </c>
      <c r="H26" s="850"/>
      <c r="I26" s="1064"/>
      <c r="J26" s="1064"/>
    </row>
    <row r="27" spans="1:10" ht="24.6" customHeight="1">
      <c r="A27" s="854">
        <v>7</v>
      </c>
      <c r="B27" s="878" t="s">
        <v>24</v>
      </c>
      <c r="C27" s="859">
        <v>0</v>
      </c>
      <c r="D27" s="859">
        <v>0</v>
      </c>
      <c r="E27" s="859">
        <v>0</v>
      </c>
      <c r="F27" s="859">
        <v>0</v>
      </c>
      <c r="G27" s="1165">
        <f t="shared" si="4"/>
        <v>0</v>
      </c>
      <c r="H27" s="850"/>
      <c r="I27" s="1064"/>
      <c r="J27" s="1064"/>
    </row>
    <row r="28" spans="1:10" ht="24.6" customHeight="1">
      <c r="A28" s="864"/>
      <c r="B28" s="863" t="s">
        <v>25</v>
      </c>
      <c r="C28" s="1067">
        <f>SUM(C21:C27)</f>
        <v>88.13</v>
      </c>
      <c r="D28" s="1067">
        <f t="shared" ref="D28:F28" si="5">SUM(D21:D27)</f>
        <v>2495</v>
      </c>
      <c r="E28" s="1067">
        <f t="shared" si="5"/>
        <v>0</v>
      </c>
      <c r="F28" s="1067">
        <f t="shared" si="5"/>
        <v>0</v>
      </c>
      <c r="G28" s="1166">
        <f>SUM(C28:F28)</f>
        <v>2583.13</v>
      </c>
      <c r="H28" s="865"/>
      <c r="I28" s="1064"/>
      <c r="J28" s="1064"/>
    </row>
    <row r="29" spans="1:10" ht="24.6" customHeight="1">
      <c r="A29" s="851" t="s">
        <v>5</v>
      </c>
      <c r="B29" s="877" t="s">
        <v>26</v>
      </c>
      <c r="C29" s="853"/>
      <c r="D29" s="853"/>
      <c r="E29" s="853"/>
      <c r="F29" s="853"/>
      <c r="G29" s="1167"/>
      <c r="H29" s="850"/>
      <c r="I29" s="1064"/>
      <c r="J29" s="1064"/>
    </row>
    <row r="30" spans="1:10" ht="24.6" customHeight="1">
      <c r="A30" s="854">
        <v>1</v>
      </c>
      <c r="B30" s="878" t="s">
        <v>27</v>
      </c>
      <c r="C30" s="856">
        <v>0</v>
      </c>
      <c r="D30" s="856">
        <v>0</v>
      </c>
      <c r="E30" s="856">
        <v>0</v>
      </c>
      <c r="F30" s="856">
        <v>0</v>
      </c>
      <c r="G30" s="1165">
        <f t="shared" ref="G30:G37" si="6">SUM(C30:F30)</f>
        <v>0</v>
      </c>
      <c r="H30" s="850"/>
      <c r="I30" s="1064"/>
      <c r="J30" s="1064"/>
    </row>
    <row r="31" spans="1:10" ht="24.6" customHeight="1">
      <c r="A31" s="854">
        <v>2</v>
      </c>
      <c r="B31" s="880" t="s">
        <v>28</v>
      </c>
      <c r="C31" s="856">
        <v>699</v>
      </c>
      <c r="D31" s="856">
        <v>0</v>
      </c>
      <c r="E31" s="856">
        <v>0</v>
      </c>
      <c r="F31" s="856">
        <v>0</v>
      </c>
      <c r="G31" s="1165">
        <f t="shared" si="6"/>
        <v>699</v>
      </c>
      <c r="H31" s="850"/>
      <c r="I31" s="1064"/>
      <c r="J31" s="1064"/>
    </row>
    <row r="32" spans="1:10" ht="24.6" customHeight="1">
      <c r="A32" s="854">
        <v>3</v>
      </c>
      <c r="B32" s="880" t="s">
        <v>29</v>
      </c>
      <c r="C32" s="856">
        <v>0</v>
      </c>
      <c r="D32" s="856">
        <v>0</v>
      </c>
      <c r="E32" s="856">
        <v>0</v>
      </c>
      <c r="F32" s="856">
        <v>0</v>
      </c>
      <c r="G32" s="1165">
        <f t="shared" si="6"/>
        <v>0</v>
      </c>
      <c r="H32" s="850"/>
      <c r="I32" s="1064"/>
      <c r="J32" s="1064"/>
    </row>
    <row r="33" spans="1:10" ht="24.6" customHeight="1">
      <c r="A33" s="854">
        <v>4</v>
      </c>
      <c r="B33" s="880" t="s">
        <v>30</v>
      </c>
      <c r="C33" s="856">
        <v>118.43</v>
      </c>
      <c r="D33" s="856">
        <v>0</v>
      </c>
      <c r="E33" s="856">
        <v>0</v>
      </c>
      <c r="F33" s="856">
        <v>0</v>
      </c>
      <c r="G33" s="1165">
        <f t="shared" si="6"/>
        <v>118.43</v>
      </c>
      <c r="H33" s="850"/>
      <c r="I33" s="1064"/>
      <c r="J33" s="1064"/>
    </row>
    <row r="34" spans="1:10" ht="24.6" customHeight="1">
      <c r="A34" s="854">
        <v>5</v>
      </c>
      <c r="B34" s="881" t="s">
        <v>31</v>
      </c>
      <c r="C34" s="856">
        <v>0</v>
      </c>
      <c r="D34" s="856">
        <v>0</v>
      </c>
      <c r="E34" s="856">
        <v>0</v>
      </c>
      <c r="F34" s="856">
        <v>0</v>
      </c>
      <c r="G34" s="1165">
        <f t="shared" si="6"/>
        <v>0</v>
      </c>
      <c r="H34" s="866"/>
      <c r="I34" s="1064"/>
      <c r="J34" s="1064"/>
    </row>
    <row r="35" spans="1:10" ht="24.6" customHeight="1">
      <c r="A35" s="854">
        <v>6</v>
      </c>
      <c r="B35" s="882" t="s">
        <v>32</v>
      </c>
      <c r="C35" s="856">
        <v>263</v>
      </c>
      <c r="D35" s="856">
        <v>0</v>
      </c>
      <c r="E35" s="856">
        <v>0</v>
      </c>
      <c r="F35" s="856">
        <v>0</v>
      </c>
      <c r="G35" s="1165">
        <f t="shared" si="6"/>
        <v>263</v>
      </c>
      <c r="H35" s="866"/>
      <c r="I35" s="1064"/>
      <c r="J35" s="1064"/>
    </row>
    <row r="36" spans="1:10" ht="24.6" customHeight="1">
      <c r="A36" s="854">
        <v>7</v>
      </c>
      <c r="B36" s="882" t="s">
        <v>33</v>
      </c>
      <c r="C36" s="856">
        <v>0</v>
      </c>
      <c r="D36" s="856">
        <v>0</v>
      </c>
      <c r="E36" s="856">
        <v>0</v>
      </c>
      <c r="F36" s="856">
        <v>0</v>
      </c>
      <c r="G36" s="1165">
        <f t="shared" si="6"/>
        <v>0</v>
      </c>
      <c r="H36" s="866"/>
      <c r="I36" s="1064"/>
      <c r="J36" s="1064"/>
    </row>
    <row r="37" spans="1:10" ht="24.6" customHeight="1">
      <c r="A37" s="854">
        <v>8</v>
      </c>
      <c r="B37" s="882" t="s">
        <v>34</v>
      </c>
      <c r="C37" s="856">
        <v>0</v>
      </c>
      <c r="D37" s="856">
        <v>0</v>
      </c>
      <c r="E37" s="856">
        <v>0</v>
      </c>
      <c r="F37" s="856">
        <v>0</v>
      </c>
      <c r="G37" s="1165">
        <f t="shared" si="6"/>
        <v>0</v>
      </c>
      <c r="H37" s="866"/>
      <c r="I37" s="1064"/>
      <c r="J37" s="1064"/>
    </row>
    <row r="38" spans="1:10" ht="24.6" customHeight="1">
      <c r="A38" s="867"/>
      <c r="B38" s="863" t="s">
        <v>37</v>
      </c>
      <c r="C38" s="1067">
        <f>SUM(C30:C37)</f>
        <v>1080.43</v>
      </c>
      <c r="D38" s="1067">
        <f t="shared" ref="D38:F38" si="7">SUM(D30:D37)</f>
        <v>0</v>
      </c>
      <c r="E38" s="1067">
        <f t="shared" si="7"/>
        <v>0</v>
      </c>
      <c r="F38" s="1067">
        <f t="shared" si="7"/>
        <v>0</v>
      </c>
      <c r="G38" s="1166">
        <f>SUM(C38:F38)</f>
        <v>1080.43</v>
      </c>
      <c r="H38" s="866"/>
      <c r="I38" s="1068"/>
      <c r="J38" s="1070"/>
    </row>
    <row r="39" spans="1:10" ht="24.6" customHeight="1" thickBot="1">
      <c r="A39" s="868"/>
      <c r="B39" s="869"/>
      <c r="C39" s="870"/>
      <c r="D39" s="870"/>
      <c r="E39" s="870"/>
      <c r="F39" s="870"/>
      <c r="G39" s="1033"/>
      <c r="H39" s="866"/>
      <c r="I39" s="1064"/>
      <c r="J39" s="1064"/>
    </row>
    <row r="40" spans="1:10" ht="24.6" customHeight="1" thickBot="1">
      <c r="A40" s="871"/>
      <c r="B40" s="134" t="s">
        <v>35</v>
      </c>
      <c r="C40" s="1069">
        <f>SUM(C14+C17+C19+C28+C38)</f>
        <v>97345.7</v>
      </c>
      <c r="D40" s="1069">
        <f t="shared" ref="D40:F40" si="8">SUM(D14+D17+D19+D28+D38)</f>
        <v>2495</v>
      </c>
      <c r="E40" s="1069">
        <f t="shared" si="8"/>
        <v>0</v>
      </c>
      <c r="F40" s="1069">
        <f t="shared" si="8"/>
        <v>0</v>
      </c>
      <c r="G40" s="1069">
        <f t="shared" ref="G40" si="9">SUM(G14+G17+G19+G28+G38)</f>
        <v>99840.7</v>
      </c>
      <c r="H40" s="866"/>
      <c r="I40" s="1070"/>
      <c r="J40" s="1070"/>
    </row>
    <row r="41" spans="1:10" ht="20.25">
      <c r="A41" s="872"/>
      <c r="B41" s="873"/>
      <c r="C41" s="874"/>
      <c r="D41" s="874"/>
      <c r="E41" s="874"/>
      <c r="F41" s="874"/>
      <c r="G41" s="874"/>
      <c r="H41" s="846"/>
      <c r="I41" s="846"/>
      <c r="J41" s="846"/>
    </row>
    <row r="42" spans="1:10" ht="14.1" customHeight="1">
      <c r="A42" s="875" t="s">
        <v>6</v>
      </c>
      <c r="B42" s="849"/>
      <c r="C42" s="849"/>
      <c r="D42" s="849"/>
      <c r="E42" s="849"/>
      <c r="F42" s="849"/>
      <c r="G42" s="876"/>
      <c r="H42" s="846"/>
      <c r="I42" s="846"/>
      <c r="J42" s="846"/>
    </row>
    <row r="43" spans="1:10" ht="14.1" customHeight="1">
      <c r="A43" s="875" t="s">
        <v>169</v>
      </c>
      <c r="B43" s="849"/>
      <c r="C43" s="849"/>
      <c r="D43" s="849"/>
      <c r="E43" s="876"/>
      <c r="F43" s="849"/>
      <c r="G43" s="849"/>
      <c r="H43" s="846"/>
      <c r="I43" s="846"/>
      <c r="J43" s="846"/>
    </row>
    <row r="44" spans="1:10" ht="14.1" customHeight="1">
      <c r="A44" s="845"/>
      <c r="B44" s="845"/>
      <c r="C44" s="845"/>
      <c r="D44" s="845"/>
      <c r="E44" s="845"/>
      <c r="F44" s="845"/>
      <c r="G44" s="845"/>
      <c r="H44" s="845"/>
      <c r="I44" s="845"/>
      <c r="J44" s="845"/>
    </row>
    <row r="45" spans="1:10" ht="25.9" customHeight="1">
      <c r="A45" s="898" t="s">
        <v>117</v>
      </c>
      <c r="B45" s="844"/>
      <c r="C45" s="844"/>
      <c r="D45" s="844"/>
      <c r="E45" s="844"/>
      <c r="F45" s="844"/>
      <c r="G45" s="844"/>
      <c r="H45" s="844"/>
      <c r="I45" s="844"/>
      <c r="J45" s="844"/>
    </row>
    <row r="46" spans="1:10" ht="14.1" customHeight="1">
      <c r="A46" s="845"/>
      <c r="B46" s="845"/>
      <c r="C46" s="845"/>
      <c r="D46" s="845"/>
      <c r="E46" s="845"/>
      <c r="F46" s="845"/>
      <c r="G46" s="845"/>
      <c r="H46" s="845"/>
      <c r="I46" s="845"/>
      <c r="J46" s="845"/>
    </row>
    <row r="47" spans="1:10" ht="14.1" customHeight="1">
      <c r="A47" s="845"/>
      <c r="B47" s="845"/>
      <c r="C47" s="845"/>
      <c r="D47" s="845"/>
      <c r="E47" s="845"/>
      <c r="F47" s="845"/>
      <c r="G47" s="845"/>
      <c r="H47" s="845"/>
      <c r="I47" s="845"/>
      <c r="J47" s="845"/>
    </row>
    <row r="48" spans="1:10" ht="14.1" customHeight="1">
      <c r="A48" s="845"/>
      <c r="B48" s="845"/>
      <c r="C48" s="845"/>
      <c r="D48" s="845"/>
      <c r="E48" s="845"/>
      <c r="F48" s="845"/>
      <c r="G48" s="845"/>
      <c r="H48" s="845"/>
      <c r="I48" s="845"/>
      <c r="J48" s="845"/>
    </row>
    <row r="49" spans="1:10" ht="15.6" hidden="1" customHeight="1">
      <c r="A49" s="845"/>
      <c r="B49" s="845"/>
      <c r="C49" s="845"/>
      <c r="D49" s="845"/>
      <c r="E49" s="845"/>
      <c r="F49" s="845"/>
      <c r="G49" s="845"/>
      <c r="H49" s="845"/>
      <c r="I49" s="845"/>
      <c r="J49" s="845"/>
    </row>
    <row r="50" spans="1:10" ht="14.1" hidden="1" customHeight="1">
      <c r="A50" s="896" t="s">
        <v>118</v>
      </c>
      <c r="B50" s="845"/>
      <c r="C50" s="845"/>
      <c r="D50" s="845"/>
      <c r="E50" s="845"/>
      <c r="F50" s="845"/>
      <c r="G50" s="845"/>
      <c r="H50" s="845"/>
      <c r="I50" s="845"/>
      <c r="J50" s="845"/>
    </row>
    <row r="51" spans="1:10" ht="14.1" hidden="1" customHeight="1">
      <c r="A51" s="883" t="s">
        <v>67</v>
      </c>
      <c r="B51" s="845"/>
      <c r="C51" s="845"/>
      <c r="D51" s="845"/>
      <c r="E51" s="845"/>
      <c r="F51" s="845"/>
      <c r="G51" s="845"/>
      <c r="H51" s="845"/>
      <c r="I51" s="845"/>
      <c r="J51" s="845"/>
    </row>
    <row r="52" spans="1:10" ht="14.1" hidden="1" customHeight="1">
      <c r="A52" s="883" t="s">
        <v>42</v>
      </c>
      <c r="B52" s="845"/>
      <c r="C52" s="845"/>
      <c r="D52" s="845"/>
      <c r="E52" s="845"/>
      <c r="F52" s="845"/>
      <c r="G52" s="845"/>
      <c r="H52" s="845"/>
      <c r="I52" s="845"/>
      <c r="J52" s="845"/>
    </row>
    <row r="53" spans="1:10" ht="14.1" hidden="1" customHeight="1">
      <c r="A53" s="883" t="s">
        <v>43</v>
      </c>
      <c r="B53" s="845"/>
      <c r="C53" s="845"/>
      <c r="D53" s="845"/>
      <c r="E53" s="845"/>
      <c r="F53" s="845"/>
      <c r="G53" s="845"/>
      <c r="H53" s="845"/>
      <c r="I53" s="845"/>
      <c r="J53" s="845"/>
    </row>
    <row r="54" spans="1:10" ht="14.1" hidden="1" customHeight="1">
      <c r="A54" s="883" t="s">
        <v>44</v>
      </c>
      <c r="B54" s="845"/>
      <c r="C54" s="845"/>
      <c r="D54" s="845"/>
      <c r="E54" s="845"/>
      <c r="F54" s="845"/>
      <c r="G54" s="845"/>
      <c r="H54" s="845"/>
      <c r="I54" s="845"/>
      <c r="J54" s="845"/>
    </row>
    <row r="55" spans="1:10" ht="14.1" hidden="1" customHeight="1">
      <c r="A55" s="883" t="s">
        <v>45</v>
      </c>
      <c r="B55" s="845"/>
      <c r="C55" s="845"/>
      <c r="D55" s="845"/>
      <c r="E55" s="845"/>
      <c r="F55" s="845"/>
      <c r="G55" s="845"/>
      <c r="H55" s="845"/>
      <c r="I55" s="845"/>
      <c r="J55" s="845"/>
    </row>
    <row r="56" spans="1:10" ht="14.1" hidden="1" customHeight="1">
      <c r="A56" s="883" t="s">
        <v>119</v>
      </c>
      <c r="B56" s="845"/>
      <c r="C56" s="845"/>
      <c r="D56" s="845"/>
      <c r="E56" s="845"/>
      <c r="F56" s="845"/>
      <c r="G56" s="845"/>
      <c r="H56" s="845"/>
      <c r="I56" s="845"/>
      <c r="J56" s="845"/>
    </row>
    <row r="57" spans="1:10" ht="14.1" hidden="1" customHeight="1">
      <c r="A57" s="883" t="s">
        <v>47</v>
      </c>
      <c r="B57" s="845"/>
      <c r="C57" s="845"/>
      <c r="D57" s="845"/>
      <c r="E57" s="845"/>
      <c r="F57" s="845"/>
      <c r="G57" s="845"/>
      <c r="H57" s="845"/>
      <c r="I57" s="845"/>
      <c r="J57" s="845"/>
    </row>
    <row r="58" spans="1:10" ht="14.1" hidden="1" customHeight="1">
      <c r="A58" s="883" t="s">
        <v>48</v>
      </c>
      <c r="B58" s="845"/>
      <c r="C58" s="845"/>
      <c r="D58" s="845"/>
      <c r="E58" s="845"/>
      <c r="F58" s="845"/>
      <c r="G58" s="845"/>
      <c r="H58" s="845"/>
      <c r="I58" s="845"/>
      <c r="J58" s="845"/>
    </row>
    <row r="59" spans="1:10" ht="14.1" hidden="1" customHeight="1">
      <c r="A59" s="883" t="s">
        <v>49</v>
      </c>
      <c r="B59" s="845"/>
      <c r="C59" s="845"/>
      <c r="D59" s="845"/>
      <c r="E59" s="845"/>
      <c r="F59" s="845"/>
      <c r="G59" s="845"/>
      <c r="H59" s="845"/>
      <c r="I59" s="845"/>
      <c r="J59" s="845"/>
    </row>
    <row r="60" spans="1:10" ht="14.1" hidden="1" customHeight="1">
      <c r="A60" s="883" t="s">
        <v>50</v>
      </c>
      <c r="B60" s="845"/>
      <c r="C60" s="845"/>
      <c r="D60" s="845"/>
      <c r="E60" s="845"/>
      <c r="F60" s="845"/>
      <c r="G60" s="845"/>
      <c r="H60" s="845"/>
      <c r="I60" s="845"/>
      <c r="J60" s="845"/>
    </row>
    <row r="61" spans="1:10" ht="14.1" hidden="1" customHeight="1">
      <c r="A61" s="883" t="s">
        <v>51</v>
      </c>
      <c r="B61" s="845"/>
      <c r="C61" s="845"/>
      <c r="D61" s="845"/>
      <c r="E61" s="845"/>
      <c r="F61" s="845"/>
      <c r="G61" s="845"/>
      <c r="H61" s="845"/>
      <c r="I61" s="845"/>
      <c r="J61" s="845"/>
    </row>
    <row r="62" spans="1:10" ht="14.1" hidden="1" customHeight="1">
      <c r="A62" s="883" t="s">
        <v>52</v>
      </c>
      <c r="B62" s="845"/>
      <c r="C62" s="845"/>
      <c r="D62" s="845"/>
      <c r="E62" s="845"/>
      <c r="F62" s="845"/>
      <c r="G62" s="845"/>
      <c r="H62" s="845"/>
      <c r="I62" s="845"/>
      <c r="J62" s="845"/>
    </row>
    <row r="63" spans="1:10" ht="14.1" hidden="1" customHeight="1">
      <c r="A63" s="883" t="s">
        <v>68</v>
      </c>
      <c r="B63" s="845"/>
      <c r="C63" s="845"/>
      <c r="D63" s="845"/>
      <c r="E63" s="845"/>
      <c r="F63" s="845"/>
      <c r="G63" s="845"/>
      <c r="H63" s="845"/>
      <c r="I63" s="845"/>
      <c r="J63" s="845"/>
    </row>
    <row r="64" spans="1:10" ht="14.1" hidden="1" customHeight="1">
      <c r="A64" s="883" t="s">
        <v>53</v>
      </c>
      <c r="B64" s="845"/>
      <c r="C64" s="845"/>
      <c r="D64" s="845"/>
      <c r="E64" s="845"/>
      <c r="F64" s="845"/>
      <c r="G64" s="845"/>
      <c r="H64" s="845"/>
      <c r="I64" s="845"/>
      <c r="J64" s="845"/>
    </row>
    <row r="65" spans="1:10" ht="14.1" hidden="1" customHeight="1">
      <c r="A65" s="883" t="s">
        <v>54</v>
      </c>
      <c r="B65" s="845"/>
      <c r="C65" s="845"/>
      <c r="D65" s="845"/>
      <c r="E65" s="845"/>
      <c r="F65" s="845"/>
      <c r="G65" s="845"/>
      <c r="H65" s="845"/>
      <c r="I65" s="845"/>
      <c r="J65" s="845"/>
    </row>
    <row r="66" spans="1:10" ht="14.1" hidden="1" customHeight="1">
      <c r="A66" s="883" t="s">
        <v>55</v>
      </c>
      <c r="B66" s="845"/>
      <c r="C66" s="845"/>
      <c r="D66" s="845"/>
      <c r="E66" s="845"/>
      <c r="F66" s="845"/>
      <c r="G66" s="845"/>
      <c r="H66" s="845"/>
      <c r="I66" s="845"/>
      <c r="J66" s="845"/>
    </row>
    <row r="67" spans="1:10" ht="14.1" hidden="1" customHeight="1">
      <c r="A67" s="883" t="s">
        <v>56</v>
      </c>
      <c r="B67" s="845"/>
      <c r="C67" s="845"/>
      <c r="D67" s="845"/>
      <c r="E67" s="845"/>
      <c r="F67" s="845"/>
      <c r="G67" s="845"/>
      <c r="H67" s="845"/>
      <c r="I67" s="845"/>
      <c r="J67" s="845"/>
    </row>
    <row r="68" spans="1:10" ht="14.1" hidden="1" customHeight="1">
      <c r="A68" s="883" t="s">
        <v>57</v>
      </c>
      <c r="B68" s="845"/>
      <c r="C68" s="845"/>
      <c r="D68" s="845"/>
      <c r="E68" s="845"/>
      <c r="F68" s="845"/>
      <c r="G68" s="845"/>
      <c r="H68" s="845"/>
      <c r="I68" s="845"/>
      <c r="J68" s="845"/>
    </row>
    <row r="69" spans="1:10" ht="14.1" hidden="1" customHeight="1">
      <c r="A69" s="883" t="s">
        <v>120</v>
      </c>
      <c r="B69" s="845"/>
      <c r="C69" s="845"/>
      <c r="D69" s="845"/>
      <c r="E69" s="845"/>
      <c r="F69" s="845"/>
      <c r="G69" s="845"/>
      <c r="H69" s="845"/>
      <c r="I69" s="845"/>
      <c r="J69" s="845"/>
    </row>
    <row r="70" spans="1:10" ht="14.1" hidden="1" customHeight="1">
      <c r="A70" s="883" t="s">
        <v>59</v>
      </c>
      <c r="B70" s="845"/>
      <c r="C70" s="845"/>
      <c r="D70" s="845"/>
      <c r="E70" s="845"/>
      <c r="F70" s="845"/>
      <c r="G70" s="845"/>
      <c r="H70" s="845"/>
      <c r="I70" s="845"/>
      <c r="J70" s="845"/>
    </row>
    <row r="71" spans="1:10" ht="14.1" hidden="1" customHeight="1">
      <c r="A71" s="883" t="s">
        <v>60</v>
      </c>
      <c r="B71" s="845"/>
      <c r="C71" s="845"/>
      <c r="D71" s="845"/>
      <c r="E71" s="845"/>
      <c r="F71" s="845"/>
      <c r="G71" s="845"/>
      <c r="H71" s="845"/>
      <c r="I71" s="845"/>
      <c r="J71" s="845"/>
    </row>
    <row r="72" spans="1:10" ht="14.1" hidden="1" customHeight="1">
      <c r="A72" s="884" t="s">
        <v>61</v>
      </c>
      <c r="B72" s="845"/>
      <c r="C72" s="845"/>
      <c r="D72" s="845"/>
      <c r="E72" s="845"/>
      <c r="F72" s="845"/>
      <c r="G72" s="845"/>
      <c r="H72" s="845"/>
      <c r="I72" s="845"/>
      <c r="J72" s="845"/>
    </row>
    <row r="73" spans="1:10" ht="14.1" hidden="1" customHeight="1">
      <c r="A73" s="884" t="s">
        <v>62</v>
      </c>
      <c r="B73" s="845"/>
      <c r="C73" s="845"/>
      <c r="D73" s="845"/>
      <c r="E73" s="845"/>
      <c r="F73" s="845"/>
      <c r="G73" s="845"/>
      <c r="H73" s="845"/>
      <c r="I73" s="845"/>
      <c r="J73" s="845"/>
    </row>
    <row r="74" spans="1:10" ht="14.1" hidden="1" customHeight="1">
      <c r="A74" s="884" t="s">
        <v>63</v>
      </c>
      <c r="B74" s="845"/>
      <c r="C74" s="845"/>
      <c r="D74" s="845"/>
      <c r="E74" s="845"/>
      <c r="F74" s="845"/>
      <c r="G74" s="845"/>
      <c r="H74" s="845"/>
      <c r="I74" s="845"/>
      <c r="J74" s="845"/>
    </row>
    <row r="75" spans="1:10" ht="14.1" hidden="1" customHeight="1">
      <c r="A75" s="884" t="s">
        <v>64</v>
      </c>
      <c r="B75" s="845"/>
      <c r="C75" s="845"/>
      <c r="D75" s="845"/>
      <c r="E75" s="845"/>
      <c r="F75" s="845"/>
      <c r="G75" s="845"/>
      <c r="H75" s="845"/>
      <c r="I75" s="845"/>
      <c r="J75" s="845"/>
    </row>
    <row r="76" spans="1:10" ht="14.1" hidden="1" customHeight="1">
      <c r="A76" s="884" t="s">
        <v>69</v>
      </c>
      <c r="B76" s="845"/>
      <c r="C76" s="845"/>
      <c r="D76" s="845"/>
      <c r="E76" s="845"/>
      <c r="F76" s="845"/>
      <c r="G76" s="845"/>
      <c r="H76" s="845"/>
      <c r="I76" s="845"/>
      <c r="J76" s="845"/>
    </row>
    <row r="77" spans="1:10" ht="14.1" hidden="1" customHeight="1">
      <c r="A77" s="884" t="s">
        <v>65</v>
      </c>
      <c r="B77" s="845"/>
      <c r="C77" s="845"/>
      <c r="D77" s="845"/>
      <c r="E77" s="845"/>
      <c r="F77" s="845"/>
      <c r="G77" s="845"/>
      <c r="H77" s="845"/>
      <c r="I77" s="845"/>
      <c r="J77" s="845"/>
    </row>
    <row r="78" spans="1:10" ht="14.1" hidden="1" customHeight="1">
      <c r="A78" s="884" t="s">
        <v>66</v>
      </c>
      <c r="B78" s="845"/>
      <c r="C78" s="845"/>
      <c r="D78" s="845"/>
      <c r="E78" s="845"/>
      <c r="F78" s="845"/>
      <c r="G78" s="845"/>
      <c r="H78" s="845"/>
      <c r="I78" s="845"/>
      <c r="J78" s="845"/>
    </row>
    <row r="79" spans="1:10" ht="14.1" customHeight="1">
      <c r="A79" s="844"/>
      <c r="B79" s="845"/>
      <c r="C79" s="845"/>
      <c r="D79" s="845"/>
      <c r="E79" s="845"/>
      <c r="F79" s="845"/>
      <c r="G79" s="845"/>
      <c r="H79" s="845"/>
      <c r="I79" s="845"/>
      <c r="J79" s="845"/>
    </row>
    <row r="198" spans="1:1" ht="14.1" hidden="1" customHeight="1">
      <c r="A198" s="5" t="s">
        <v>41</v>
      </c>
    </row>
    <row r="199" spans="1:1" ht="14.1" hidden="1" customHeight="1">
      <c r="A199" s="6" t="s">
        <v>67</v>
      </c>
    </row>
    <row r="200" spans="1:1" ht="14.1" hidden="1" customHeight="1">
      <c r="A200" s="6" t="s">
        <v>42</v>
      </c>
    </row>
    <row r="201" spans="1:1" ht="14.1" hidden="1" customHeight="1">
      <c r="A201" s="6" t="s">
        <v>43</v>
      </c>
    </row>
    <row r="202" spans="1:1" ht="14.1" hidden="1" customHeight="1">
      <c r="A202" s="6" t="s">
        <v>44</v>
      </c>
    </row>
    <row r="203" spans="1:1" ht="14.1" hidden="1" customHeight="1">
      <c r="A203" s="6" t="s">
        <v>45</v>
      </c>
    </row>
    <row r="204" spans="1:1" ht="14.1" hidden="1" customHeight="1">
      <c r="A204" s="6" t="s">
        <v>46</v>
      </c>
    </row>
    <row r="205" spans="1:1" ht="14.1" hidden="1" customHeight="1">
      <c r="A205" s="6" t="s">
        <v>47</v>
      </c>
    </row>
    <row r="206" spans="1:1" ht="14.1" hidden="1" customHeight="1">
      <c r="A206" s="6" t="s">
        <v>48</v>
      </c>
    </row>
    <row r="207" spans="1:1" ht="14.1" hidden="1" customHeight="1">
      <c r="A207" s="6" t="s">
        <v>49</v>
      </c>
    </row>
    <row r="208" spans="1:1" ht="14.1" hidden="1" customHeight="1">
      <c r="A208" s="6" t="s">
        <v>50</v>
      </c>
    </row>
    <row r="209" spans="1:1" ht="14.1" hidden="1" customHeight="1">
      <c r="A209" s="6" t="s">
        <v>51</v>
      </c>
    </row>
    <row r="210" spans="1:1" ht="14.1" hidden="1" customHeight="1">
      <c r="A210" s="6" t="s">
        <v>52</v>
      </c>
    </row>
    <row r="211" spans="1:1" ht="14.1" hidden="1" customHeight="1">
      <c r="A211" s="6" t="s">
        <v>68</v>
      </c>
    </row>
    <row r="212" spans="1:1" ht="14.1" hidden="1" customHeight="1">
      <c r="A212" s="6" t="s">
        <v>53</v>
      </c>
    </row>
    <row r="213" spans="1:1" ht="14.1" hidden="1" customHeight="1">
      <c r="A213" s="6" t="s">
        <v>54</v>
      </c>
    </row>
    <row r="214" spans="1:1" ht="14.1" hidden="1" customHeight="1">
      <c r="A214" s="6" t="s">
        <v>55</v>
      </c>
    </row>
    <row r="215" spans="1:1" ht="14.1" hidden="1" customHeight="1">
      <c r="A215" s="6" t="s">
        <v>56</v>
      </c>
    </row>
    <row r="216" spans="1:1" ht="14.1" hidden="1" customHeight="1">
      <c r="A216" s="6" t="s">
        <v>57</v>
      </c>
    </row>
    <row r="217" spans="1:1" ht="14.1" hidden="1" customHeight="1">
      <c r="A217" s="6" t="s">
        <v>58</v>
      </c>
    </row>
    <row r="218" spans="1:1" ht="14.1" hidden="1" customHeight="1">
      <c r="A218" s="6" t="s">
        <v>59</v>
      </c>
    </row>
    <row r="219" spans="1:1" ht="14.1" hidden="1" customHeight="1">
      <c r="A219" s="6" t="s">
        <v>60</v>
      </c>
    </row>
    <row r="220" spans="1:1" ht="14.1" hidden="1" customHeight="1">
      <c r="A220" s="7" t="s">
        <v>61</v>
      </c>
    </row>
    <row r="221" spans="1:1" ht="14.1" hidden="1" customHeight="1">
      <c r="A221" s="7" t="s">
        <v>62</v>
      </c>
    </row>
    <row r="222" spans="1:1" ht="14.1" hidden="1" customHeight="1">
      <c r="A222" s="7" t="s">
        <v>63</v>
      </c>
    </row>
    <row r="223" spans="1:1" ht="14.1" hidden="1" customHeight="1">
      <c r="A223" s="7" t="s">
        <v>64</v>
      </c>
    </row>
    <row r="224" spans="1:1" ht="14.1" hidden="1" customHeight="1">
      <c r="A224" s="7" t="s">
        <v>69</v>
      </c>
    </row>
    <row r="225" spans="1:1" ht="14.1" hidden="1" customHeight="1">
      <c r="A225" s="7" t="s">
        <v>65</v>
      </c>
    </row>
    <row r="226" spans="1:1" ht="14.1" hidden="1" customHeight="1">
      <c r="A226" s="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16384" width="9.6640625" style="1"/>
  </cols>
  <sheetData>
    <row r="1" spans="1:10" ht="21.95" customHeight="1">
      <c r="A1" s="1013" t="s">
        <v>39</v>
      </c>
      <c r="B1" s="901"/>
      <c r="C1" s="902"/>
      <c r="D1" s="902"/>
      <c r="E1" s="902"/>
      <c r="F1" s="902"/>
      <c r="G1" s="902"/>
      <c r="H1" s="903"/>
      <c r="I1" s="900"/>
      <c r="J1" s="900"/>
    </row>
    <row r="2" spans="1:10" ht="24" customHeight="1">
      <c r="A2" s="901" t="s">
        <v>0</v>
      </c>
      <c r="B2" s="901"/>
      <c r="C2" s="901"/>
      <c r="D2" s="901"/>
      <c r="E2" s="901"/>
      <c r="F2" s="901"/>
      <c r="G2" s="901"/>
      <c r="H2" s="903"/>
      <c r="I2" s="900"/>
      <c r="J2" s="900"/>
    </row>
    <row r="3" spans="1:10" ht="23.1" customHeight="1">
      <c r="A3" s="951" t="s">
        <v>114</v>
      </c>
      <c r="B3" s="901"/>
      <c r="C3" s="901"/>
      <c r="D3" s="901"/>
      <c r="E3" s="901"/>
      <c r="F3" s="901"/>
      <c r="G3" s="901"/>
      <c r="H3" s="903"/>
      <c r="I3" s="900"/>
      <c r="J3" s="900"/>
    </row>
    <row r="4" spans="1:10" ht="15" customHeight="1">
      <c r="A4" s="901"/>
      <c r="B4" s="901"/>
      <c r="C4" s="939"/>
      <c r="D4" s="939"/>
      <c r="E4" s="939"/>
      <c r="F4" s="901"/>
      <c r="G4" s="901"/>
      <c r="H4" s="903"/>
      <c r="I4" s="900"/>
      <c r="J4" s="900"/>
    </row>
    <row r="5" spans="1:10" ht="24.75" customHeight="1" thickBot="1">
      <c r="A5" s="901"/>
      <c r="B5" s="949" t="s">
        <v>115</v>
      </c>
      <c r="C5" s="1180" t="s">
        <v>65</v>
      </c>
      <c r="D5" s="1180"/>
      <c r="E5" s="1180"/>
      <c r="F5" s="1180"/>
      <c r="G5" s="1180"/>
      <c r="H5" s="903"/>
      <c r="I5" s="900"/>
      <c r="J5" s="900"/>
    </row>
    <row r="6" spans="1:10" ht="15" customHeight="1">
      <c r="A6" s="901"/>
      <c r="B6" s="901"/>
      <c r="C6" s="939"/>
      <c r="D6" s="939"/>
      <c r="E6" s="939"/>
      <c r="F6" s="901"/>
      <c r="G6" s="901"/>
      <c r="H6" s="903"/>
      <c r="I6" s="900"/>
      <c r="J6" s="900"/>
    </row>
    <row r="7" spans="1:10" ht="14.1" customHeight="1" thickBot="1">
      <c r="A7" s="903"/>
      <c r="B7" s="903"/>
      <c r="C7" s="903"/>
      <c r="D7" s="903"/>
      <c r="E7" s="903"/>
      <c r="F7" s="903"/>
      <c r="G7" s="903"/>
      <c r="H7" s="903"/>
      <c r="I7" s="900"/>
      <c r="J7" s="900"/>
    </row>
    <row r="8" spans="1:10" ht="106.9" customHeight="1" thickBot="1">
      <c r="A8" s="945"/>
      <c r="B8" s="946" t="s">
        <v>7</v>
      </c>
      <c r="C8" s="946" t="s">
        <v>71</v>
      </c>
      <c r="D8" s="946" t="s">
        <v>95</v>
      </c>
      <c r="E8" s="946" t="s">
        <v>98</v>
      </c>
      <c r="F8" s="946" t="s">
        <v>116</v>
      </c>
      <c r="G8" s="947" t="s">
        <v>36</v>
      </c>
      <c r="H8" s="940"/>
      <c r="I8" s="900"/>
      <c r="J8" s="900"/>
    </row>
    <row r="9" spans="1:10" ht="24.6" customHeight="1">
      <c r="A9" s="941" t="s">
        <v>1</v>
      </c>
      <c r="B9" s="942" t="s">
        <v>8</v>
      </c>
      <c r="C9" s="943"/>
      <c r="D9" s="944"/>
      <c r="E9" s="944"/>
      <c r="F9" s="944"/>
      <c r="G9" s="944"/>
      <c r="H9" s="904"/>
      <c r="I9" s="900"/>
      <c r="J9" s="900"/>
    </row>
    <row r="10" spans="1:10" ht="24.6" customHeight="1">
      <c r="A10" s="908">
        <v>1</v>
      </c>
      <c r="B10" s="932" t="s">
        <v>9</v>
      </c>
      <c r="C10" s="953">
        <v>26239.82</v>
      </c>
      <c r="D10" s="909">
        <v>0</v>
      </c>
      <c r="E10" s="909">
        <v>0</v>
      </c>
      <c r="F10" s="909">
        <v>0</v>
      </c>
      <c r="G10" s="1062">
        <f>SUM(C10:F10)</f>
        <v>26239.82</v>
      </c>
      <c r="H10" s="904"/>
      <c r="I10" s="900"/>
      <c r="J10" s="900"/>
    </row>
    <row r="11" spans="1:10" ht="24.6" customHeight="1">
      <c r="A11" s="908">
        <v>2</v>
      </c>
      <c r="B11" s="932" t="s">
        <v>10</v>
      </c>
      <c r="C11" s="954">
        <v>108502.8</v>
      </c>
      <c r="D11" s="910">
        <v>0</v>
      </c>
      <c r="E11" s="910">
        <v>0</v>
      </c>
      <c r="F11" s="910">
        <v>0</v>
      </c>
      <c r="G11" s="1165">
        <f t="shared" ref="G11:G13" si="0">SUM(C11:F11)</f>
        <v>108502.8</v>
      </c>
      <c r="H11" s="904"/>
      <c r="I11" s="900"/>
      <c r="J11" s="900"/>
    </row>
    <row r="12" spans="1:10" ht="24.6" customHeight="1">
      <c r="A12" s="908">
        <v>3</v>
      </c>
      <c r="B12" s="932" t="s">
        <v>11</v>
      </c>
      <c r="C12" s="955">
        <v>49305.87</v>
      </c>
      <c r="D12" s="910">
        <v>0</v>
      </c>
      <c r="E12" s="910">
        <v>0</v>
      </c>
      <c r="F12" s="910">
        <v>0</v>
      </c>
      <c r="G12" s="1165">
        <f t="shared" si="0"/>
        <v>49305.87</v>
      </c>
      <c r="H12" s="904"/>
      <c r="I12" s="900"/>
      <c r="J12" s="900"/>
    </row>
    <row r="13" spans="1:10" ht="24.6" customHeight="1">
      <c r="A13" s="911">
        <v>4</v>
      </c>
      <c r="B13" s="932" t="s">
        <v>12</v>
      </c>
      <c r="C13" s="910">
        <v>0</v>
      </c>
      <c r="D13" s="910">
        <v>0</v>
      </c>
      <c r="E13" s="910">
        <v>0</v>
      </c>
      <c r="F13" s="910">
        <v>0</v>
      </c>
      <c r="G13" s="1165">
        <f t="shared" si="0"/>
        <v>0</v>
      </c>
      <c r="H13" s="904"/>
      <c r="I13" s="900"/>
      <c r="J13" s="900"/>
    </row>
    <row r="14" spans="1:10" ht="24.6" customHeight="1">
      <c r="A14" s="912"/>
      <c r="B14" s="948" t="s">
        <v>13</v>
      </c>
      <c r="C14" s="1066">
        <f>SUM(C10:C13)</f>
        <v>184048.49</v>
      </c>
      <c r="D14" s="1066">
        <f t="shared" ref="D14:F14" si="1">SUM(D10:D13)</f>
        <v>0</v>
      </c>
      <c r="E14" s="1066">
        <f t="shared" si="1"/>
        <v>0</v>
      </c>
      <c r="F14" s="1066">
        <f t="shared" si="1"/>
        <v>0</v>
      </c>
      <c r="G14" s="1166">
        <f>SUM(C14:F14)</f>
        <v>184048.49</v>
      </c>
      <c r="H14" s="904"/>
      <c r="I14" s="1070"/>
      <c r="J14" s="1070"/>
    </row>
    <row r="15" spans="1:10" ht="43.9" customHeight="1">
      <c r="A15" s="905" t="s">
        <v>2</v>
      </c>
      <c r="B15" s="906" t="s">
        <v>14</v>
      </c>
      <c r="C15" s="913"/>
      <c r="D15" s="913"/>
      <c r="E15" s="913"/>
      <c r="F15" s="913"/>
      <c r="G15" s="1165"/>
      <c r="H15" s="904"/>
      <c r="I15" s="1064"/>
      <c r="J15" s="1064"/>
    </row>
    <row r="16" spans="1:10" ht="24.6" customHeight="1">
      <c r="A16" s="914">
        <v>1</v>
      </c>
      <c r="B16" s="933" t="s">
        <v>15</v>
      </c>
      <c r="C16" s="915">
        <v>0</v>
      </c>
      <c r="D16" s="915">
        <v>0</v>
      </c>
      <c r="E16" s="915">
        <v>0</v>
      </c>
      <c r="F16" s="915">
        <v>0</v>
      </c>
      <c r="G16" s="1165">
        <f>SUM(C16:F16)</f>
        <v>0</v>
      </c>
      <c r="H16" s="904"/>
      <c r="I16" s="1064"/>
      <c r="J16" s="1064"/>
    </row>
    <row r="17" spans="1:10" ht="43.9" customHeight="1">
      <c r="A17" s="916"/>
      <c r="B17" s="917" t="s">
        <v>16</v>
      </c>
      <c r="C17" s="1066">
        <f>SUM(C16)</f>
        <v>0</v>
      </c>
      <c r="D17" s="1066">
        <f t="shared" ref="D17:F17" si="2">SUM(D16)</f>
        <v>0</v>
      </c>
      <c r="E17" s="1066">
        <f t="shared" si="2"/>
        <v>0</v>
      </c>
      <c r="F17" s="1066">
        <f t="shared" si="2"/>
        <v>0</v>
      </c>
      <c r="G17" s="1166">
        <f>SUM(C17:F17)</f>
        <v>0</v>
      </c>
      <c r="H17" s="904"/>
      <c r="I17" s="1068"/>
      <c r="J17" s="1070"/>
    </row>
    <row r="18" spans="1:10" ht="43.9" customHeight="1">
      <c r="A18" s="905" t="s">
        <v>3</v>
      </c>
      <c r="B18" s="906" t="s">
        <v>38</v>
      </c>
      <c r="C18" s="955">
        <v>184854.49</v>
      </c>
      <c r="D18" s="913">
        <v>0</v>
      </c>
      <c r="E18" s="913">
        <v>0</v>
      </c>
      <c r="F18" s="913">
        <v>0</v>
      </c>
      <c r="G18" s="1165">
        <f>SUM(C18:F18)</f>
        <v>184854.49</v>
      </c>
      <c r="H18" s="904"/>
      <c r="I18" s="1064"/>
      <c r="J18" s="1064"/>
    </row>
    <row r="19" spans="1:10" ht="24.6" customHeight="1">
      <c r="A19" s="916"/>
      <c r="B19" s="917" t="s">
        <v>17</v>
      </c>
      <c r="C19" s="1066">
        <f>SUM(C18)</f>
        <v>184854.49</v>
      </c>
      <c r="D19" s="1066">
        <f t="shared" ref="D19:F19" si="3">SUM(D18)</f>
        <v>0</v>
      </c>
      <c r="E19" s="1066">
        <f t="shared" si="3"/>
        <v>0</v>
      </c>
      <c r="F19" s="1066">
        <f t="shared" si="3"/>
        <v>0</v>
      </c>
      <c r="G19" s="1166">
        <f>SUM(C19:F19)</f>
        <v>184854.49</v>
      </c>
      <c r="H19" s="904"/>
      <c r="I19" s="1068"/>
      <c r="J19" s="1070"/>
    </row>
    <row r="20" spans="1:10" ht="24.6" customHeight="1">
      <c r="A20" s="905" t="s">
        <v>4</v>
      </c>
      <c r="B20" s="906" t="s">
        <v>18</v>
      </c>
      <c r="C20" s="913"/>
      <c r="D20" s="913"/>
      <c r="E20" s="913"/>
      <c r="F20" s="913"/>
      <c r="G20" s="1165"/>
      <c r="H20" s="904"/>
      <c r="I20" s="1064"/>
      <c r="J20" s="1064"/>
    </row>
    <row r="21" spans="1:10" ht="24.6" customHeight="1">
      <c r="A21" s="908">
        <v>1</v>
      </c>
      <c r="B21" s="932" t="s">
        <v>19</v>
      </c>
      <c r="C21" s="910">
        <v>0</v>
      </c>
      <c r="D21" s="910">
        <v>0</v>
      </c>
      <c r="E21" s="910">
        <v>0</v>
      </c>
      <c r="F21" s="910">
        <v>0</v>
      </c>
      <c r="G21" s="1165">
        <f t="shared" ref="G21:G27" si="4">SUM(C21:F21)</f>
        <v>0</v>
      </c>
      <c r="H21" s="904"/>
      <c r="I21" s="1064"/>
      <c r="J21" s="1064"/>
    </row>
    <row r="22" spans="1:10" ht="24.6" customHeight="1">
      <c r="A22" s="908">
        <v>2</v>
      </c>
      <c r="B22" s="933" t="s">
        <v>40</v>
      </c>
      <c r="C22" s="910">
        <v>0</v>
      </c>
      <c r="D22" s="910">
        <v>0</v>
      </c>
      <c r="E22" s="910">
        <v>0</v>
      </c>
      <c r="F22" s="910">
        <v>0</v>
      </c>
      <c r="G22" s="1165">
        <f t="shared" si="4"/>
        <v>0</v>
      </c>
      <c r="H22" s="904"/>
      <c r="I22" s="1064"/>
      <c r="J22" s="1064"/>
    </row>
    <row r="23" spans="1:10" ht="24.6" customHeight="1">
      <c r="A23" s="908">
        <v>3</v>
      </c>
      <c r="B23" s="932" t="s">
        <v>20</v>
      </c>
      <c r="C23" s="910">
        <v>0</v>
      </c>
      <c r="D23" s="910">
        <v>0</v>
      </c>
      <c r="E23" s="910">
        <v>0</v>
      </c>
      <c r="F23" s="910">
        <v>0</v>
      </c>
      <c r="G23" s="1165">
        <f t="shared" si="4"/>
        <v>0</v>
      </c>
      <c r="H23" s="904"/>
      <c r="I23" s="1064"/>
      <c r="J23" s="1064"/>
    </row>
    <row r="24" spans="1:10" ht="24.6" customHeight="1">
      <c r="A24" s="908">
        <v>4</v>
      </c>
      <c r="B24" s="932" t="s">
        <v>21</v>
      </c>
      <c r="C24" s="910">
        <v>0</v>
      </c>
      <c r="D24" s="910">
        <v>0</v>
      </c>
      <c r="E24" s="910">
        <v>0</v>
      </c>
      <c r="F24" s="910">
        <v>0</v>
      </c>
      <c r="G24" s="1165">
        <f t="shared" si="4"/>
        <v>0</v>
      </c>
      <c r="H24" s="904"/>
      <c r="I24" s="1064"/>
      <c r="J24" s="1064"/>
    </row>
    <row r="25" spans="1:10" ht="24.6" customHeight="1">
      <c r="A25" s="908">
        <v>5</v>
      </c>
      <c r="B25" s="932" t="s">
        <v>22</v>
      </c>
      <c r="C25" s="910">
        <v>0</v>
      </c>
      <c r="D25" s="910">
        <v>0</v>
      </c>
      <c r="E25" s="910">
        <v>0</v>
      </c>
      <c r="F25" s="910">
        <v>0</v>
      </c>
      <c r="G25" s="1165">
        <f t="shared" si="4"/>
        <v>0</v>
      </c>
      <c r="H25" s="904"/>
      <c r="I25" s="1064"/>
      <c r="J25" s="1064"/>
    </row>
    <row r="26" spans="1:10" ht="24.6" customHeight="1">
      <c r="A26" s="908">
        <v>6</v>
      </c>
      <c r="B26" s="932" t="s">
        <v>23</v>
      </c>
      <c r="C26" s="910">
        <v>0</v>
      </c>
      <c r="D26" s="910">
        <v>0</v>
      </c>
      <c r="E26" s="910">
        <v>0</v>
      </c>
      <c r="F26" s="910">
        <v>0</v>
      </c>
      <c r="G26" s="1165">
        <f t="shared" si="4"/>
        <v>0</v>
      </c>
      <c r="H26" s="904"/>
      <c r="I26" s="1064"/>
      <c r="J26" s="1064"/>
    </row>
    <row r="27" spans="1:10" ht="24.6" customHeight="1">
      <c r="A27" s="908">
        <v>7</v>
      </c>
      <c r="B27" s="932" t="s">
        <v>24</v>
      </c>
      <c r="C27" s="913">
        <v>2384.4499999999998</v>
      </c>
      <c r="D27" s="913">
        <v>0</v>
      </c>
      <c r="E27" s="913">
        <v>0</v>
      </c>
      <c r="F27" s="913">
        <v>0</v>
      </c>
      <c r="G27" s="1165">
        <f t="shared" si="4"/>
        <v>2384.4499999999998</v>
      </c>
      <c r="H27" s="904"/>
      <c r="I27" s="1064"/>
      <c r="J27" s="1064"/>
    </row>
    <row r="28" spans="1:10" ht="24.6" customHeight="1">
      <c r="A28" s="918"/>
      <c r="B28" s="917" t="s">
        <v>25</v>
      </c>
      <c r="C28" s="1067">
        <f>SUM(C21:C27)</f>
        <v>2384.4499999999998</v>
      </c>
      <c r="D28" s="1067">
        <f t="shared" ref="D28:F28" si="5">SUM(D21:D27)</f>
        <v>0</v>
      </c>
      <c r="E28" s="1067">
        <f t="shared" si="5"/>
        <v>0</v>
      </c>
      <c r="F28" s="1067">
        <f t="shared" si="5"/>
        <v>0</v>
      </c>
      <c r="G28" s="1166">
        <f>SUM(C28:F28)</f>
        <v>2384.4499999999998</v>
      </c>
      <c r="H28" s="919"/>
      <c r="I28" s="1064"/>
      <c r="J28" s="1064"/>
    </row>
    <row r="29" spans="1:10" ht="24.6" customHeight="1">
      <c r="A29" s="905" t="s">
        <v>5</v>
      </c>
      <c r="B29" s="931" t="s">
        <v>26</v>
      </c>
      <c r="C29" s="907"/>
      <c r="D29" s="907"/>
      <c r="E29" s="907"/>
      <c r="F29" s="907"/>
      <c r="G29" s="1167"/>
      <c r="H29" s="904"/>
      <c r="I29" s="1064"/>
      <c r="J29" s="1064"/>
    </row>
    <row r="30" spans="1:10" ht="24.6" customHeight="1">
      <c r="A30" s="908">
        <v>1</v>
      </c>
      <c r="B30" s="932" t="s">
        <v>27</v>
      </c>
      <c r="C30" s="910">
        <v>0</v>
      </c>
      <c r="D30" s="910">
        <v>0</v>
      </c>
      <c r="E30" s="910">
        <v>0</v>
      </c>
      <c r="F30" s="910">
        <v>0</v>
      </c>
      <c r="G30" s="1165">
        <f t="shared" ref="G30:G37" si="6">SUM(C30:F30)</f>
        <v>0</v>
      </c>
      <c r="H30" s="904"/>
      <c r="I30" s="1064"/>
      <c r="J30" s="1064"/>
    </row>
    <row r="31" spans="1:10" ht="24.6" customHeight="1">
      <c r="A31" s="908">
        <v>2</v>
      </c>
      <c r="B31" s="934" t="s">
        <v>28</v>
      </c>
      <c r="C31" s="910">
        <v>0</v>
      </c>
      <c r="D31" s="910">
        <v>0</v>
      </c>
      <c r="E31" s="910">
        <v>0</v>
      </c>
      <c r="F31" s="910">
        <v>0</v>
      </c>
      <c r="G31" s="1165">
        <f t="shared" si="6"/>
        <v>0</v>
      </c>
      <c r="H31" s="904"/>
      <c r="I31" s="1064"/>
      <c r="J31" s="1064"/>
    </row>
    <row r="32" spans="1:10" ht="24.6" customHeight="1">
      <c r="A32" s="908">
        <v>3</v>
      </c>
      <c r="B32" s="934" t="s">
        <v>29</v>
      </c>
      <c r="C32" s="910">
        <v>240</v>
      </c>
      <c r="D32" s="910">
        <v>0</v>
      </c>
      <c r="E32" s="910">
        <v>0</v>
      </c>
      <c r="F32" s="910">
        <v>0</v>
      </c>
      <c r="G32" s="1165">
        <f t="shared" si="6"/>
        <v>240</v>
      </c>
      <c r="H32" s="904"/>
      <c r="I32" s="1064"/>
      <c r="J32" s="1064"/>
    </row>
    <row r="33" spans="1:10" ht="24.6" customHeight="1">
      <c r="A33" s="908">
        <v>4</v>
      </c>
      <c r="B33" s="934" t="s">
        <v>30</v>
      </c>
      <c r="C33" s="910">
        <v>5149.3099999999995</v>
      </c>
      <c r="D33" s="910">
        <v>0</v>
      </c>
      <c r="E33" s="910">
        <v>0</v>
      </c>
      <c r="F33" s="910">
        <v>0</v>
      </c>
      <c r="G33" s="1165">
        <f t="shared" si="6"/>
        <v>5149.3099999999995</v>
      </c>
      <c r="H33" s="904"/>
      <c r="I33" s="1064"/>
      <c r="J33" s="1064"/>
    </row>
    <row r="34" spans="1:10" ht="24.6" customHeight="1">
      <c r="A34" s="908">
        <v>5</v>
      </c>
      <c r="B34" s="935" t="s">
        <v>31</v>
      </c>
      <c r="C34" s="910">
        <v>0</v>
      </c>
      <c r="D34" s="910">
        <v>0</v>
      </c>
      <c r="E34" s="910">
        <v>0</v>
      </c>
      <c r="F34" s="910">
        <v>0</v>
      </c>
      <c r="G34" s="1165">
        <f t="shared" si="6"/>
        <v>0</v>
      </c>
      <c r="H34" s="920"/>
      <c r="I34" s="1064"/>
      <c r="J34" s="1064"/>
    </row>
    <row r="35" spans="1:10" ht="24.6" customHeight="1">
      <c r="A35" s="908">
        <v>6</v>
      </c>
      <c r="B35" s="936" t="s">
        <v>32</v>
      </c>
      <c r="C35" s="910">
        <v>1850.37</v>
      </c>
      <c r="D35" s="910">
        <v>0</v>
      </c>
      <c r="E35" s="910">
        <v>0</v>
      </c>
      <c r="F35" s="910">
        <v>0</v>
      </c>
      <c r="G35" s="1165">
        <f t="shared" si="6"/>
        <v>1850.37</v>
      </c>
      <c r="H35" s="920"/>
      <c r="I35" s="1064"/>
      <c r="J35" s="1064"/>
    </row>
    <row r="36" spans="1:10" ht="24.6" customHeight="1">
      <c r="A36" s="908">
        <v>7</v>
      </c>
      <c r="B36" s="936" t="s">
        <v>33</v>
      </c>
      <c r="C36" s="910">
        <v>0</v>
      </c>
      <c r="D36" s="910">
        <v>0</v>
      </c>
      <c r="E36" s="910">
        <v>0</v>
      </c>
      <c r="F36" s="910">
        <v>0</v>
      </c>
      <c r="G36" s="1165">
        <f t="shared" si="6"/>
        <v>0</v>
      </c>
      <c r="H36" s="920"/>
      <c r="I36" s="1064"/>
      <c r="J36" s="1064"/>
    </row>
    <row r="37" spans="1:10" ht="24.6" customHeight="1">
      <c r="A37" s="908">
        <v>8</v>
      </c>
      <c r="B37" s="936" t="s">
        <v>34</v>
      </c>
      <c r="C37" s="910">
        <v>7.6</v>
      </c>
      <c r="D37" s="910">
        <v>0</v>
      </c>
      <c r="E37" s="910">
        <v>0</v>
      </c>
      <c r="F37" s="910">
        <v>0</v>
      </c>
      <c r="G37" s="1165">
        <f t="shared" si="6"/>
        <v>7.6</v>
      </c>
      <c r="H37" s="920"/>
      <c r="I37" s="1064"/>
      <c r="J37" s="1064"/>
    </row>
    <row r="38" spans="1:10" ht="24.6" customHeight="1">
      <c r="A38" s="921"/>
      <c r="B38" s="917" t="s">
        <v>37</v>
      </c>
      <c r="C38" s="1067">
        <f>SUM(C30:C37)</f>
        <v>7247.28</v>
      </c>
      <c r="D38" s="1067">
        <f t="shared" ref="D38:F38" si="7">SUM(D30:D37)</f>
        <v>0</v>
      </c>
      <c r="E38" s="1067">
        <f t="shared" si="7"/>
        <v>0</v>
      </c>
      <c r="F38" s="1067">
        <f t="shared" si="7"/>
        <v>0</v>
      </c>
      <c r="G38" s="1166">
        <f>SUM(C38:F38)</f>
        <v>7247.28</v>
      </c>
      <c r="H38" s="920"/>
      <c r="I38" s="1068"/>
      <c r="J38" s="1070"/>
    </row>
    <row r="39" spans="1:10" ht="24.6" customHeight="1" thickBot="1">
      <c r="A39" s="922"/>
      <c r="B39" s="923"/>
      <c r="C39" s="924"/>
      <c r="D39" s="924"/>
      <c r="E39" s="924"/>
      <c r="F39" s="924"/>
      <c r="G39" s="1033"/>
      <c r="H39" s="920"/>
      <c r="I39" s="1064"/>
      <c r="J39" s="1064"/>
    </row>
    <row r="40" spans="1:10" ht="24.6" customHeight="1" thickBot="1">
      <c r="A40" s="925"/>
      <c r="B40" s="134" t="s">
        <v>35</v>
      </c>
      <c r="C40" s="1069">
        <f>SUM(C14+C17+C19+C28+C38)</f>
        <v>378534.71</v>
      </c>
      <c r="D40" s="1069">
        <f t="shared" ref="D40:F40" si="8">SUM(D14+D17+D19+D28+D38)</f>
        <v>0</v>
      </c>
      <c r="E40" s="1069">
        <f t="shared" si="8"/>
        <v>0</v>
      </c>
      <c r="F40" s="1069">
        <f t="shared" si="8"/>
        <v>0</v>
      </c>
      <c r="G40" s="1069">
        <f t="shared" ref="G40" si="9">SUM(G14+G17+G19+G28+G38)</f>
        <v>378534.71</v>
      </c>
      <c r="H40" s="920"/>
      <c r="I40" s="1070"/>
      <c r="J40" s="1070"/>
    </row>
    <row r="41" spans="1:10" ht="14.1" customHeight="1">
      <c r="A41" s="926"/>
      <c r="B41" s="927"/>
      <c r="C41" s="928"/>
      <c r="D41" s="928"/>
      <c r="E41" s="928"/>
      <c r="F41" s="928"/>
      <c r="G41" s="928"/>
      <c r="H41" s="900"/>
      <c r="I41" s="900"/>
      <c r="J41" s="900"/>
    </row>
    <row r="42" spans="1:10" ht="14.1" customHeight="1">
      <c r="A42" s="929" t="s">
        <v>6</v>
      </c>
      <c r="B42" s="903"/>
      <c r="C42" s="903"/>
      <c r="D42" s="903"/>
      <c r="E42" s="903"/>
      <c r="F42" s="903"/>
      <c r="G42" s="930"/>
      <c r="H42" s="900"/>
      <c r="I42" s="900"/>
      <c r="J42" s="900"/>
    </row>
    <row r="43" spans="1:10" ht="14.1" customHeight="1">
      <c r="A43" s="929" t="s">
        <v>169</v>
      </c>
      <c r="B43" s="903"/>
      <c r="C43" s="903"/>
      <c r="D43" s="903"/>
      <c r="E43" s="930"/>
      <c r="F43" s="903"/>
      <c r="G43" s="903"/>
      <c r="H43" s="900"/>
      <c r="I43" s="900"/>
      <c r="J43" s="900"/>
    </row>
    <row r="44" spans="1:10" ht="14.1" customHeight="1">
      <c r="A44" s="846"/>
      <c r="B44" s="846"/>
      <c r="C44" s="846"/>
      <c r="D44" s="846"/>
      <c r="E44" s="846"/>
      <c r="F44" s="846"/>
      <c r="G44" s="846"/>
      <c r="H44" s="846"/>
      <c r="I44" s="846"/>
      <c r="J44" s="846"/>
    </row>
    <row r="45" spans="1:10" ht="25.9" customHeight="1">
      <c r="A45" s="952" t="s">
        <v>117</v>
      </c>
      <c r="B45" s="899"/>
      <c r="C45" s="899"/>
      <c r="D45" s="899"/>
      <c r="E45" s="899"/>
      <c r="F45" s="899"/>
      <c r="G45" s="899"/>
      <c r="H45" s="899"/>
      <c r="I45" s="899"/>
      <c r="J45" s="899"/>
    </row>
    <row r="46" spans="1:10" ht="14.1" customHeight="1">
      <c r="A46" s="846"/>
      <c r="B46" s="846"/>
      <c r="C46" s="846"/>
      <c r="D46" s="846"/>
      <c r="E46" s="846"/>
      <c r="F46" s="846"/>
      <c r="G46" s="846"/>
      <c r="H46" s="846"/>
      <c r="I46" s="846"/>
      <c r="J46" s="846"/>
    </row>
    <row r="47" spans="1:10" ht="14.1" customHeight="1">
      <c r="A47" s="846"/>
      <c r="B47" s="846"/>
      <c r="C47" s="846"/>
      <c r="D47" s="846"/>
      <c r="E47" s="846"/>
      <c r="F47" s="846"/>
      <c r="G47" s="846"/>
      <c r="H47" s="846"/>
      <c r="I47" s="846"/>
      <c r="J47" s="846"/>
    </row>
    <row r="48" spans="1:10" ht="14.1" customHeight="1">
      <c r="A48" s="846"/>
      <c r="B48" s="846"/>
      <c r="C48" s="846"/>
      <c r="D48" s="846"/>
      <c r="E48" s="846"/>
      <c r="F48" s="846"/>
      <c r="G48" s="846"/>
      <c r="H48" s="846"/>
      <c r="I48" s="846"/>
      <c r="J48" s="846"/>
    </row>
    <row r="49" spans="1:10" ht="15.6" hidden="1" customHeight="1">
      <c r="A49" s="846"/>
      <c r="B49" s="846"/>
      <c r="C49" s="846"/>
      <c r="D49" s="846"/>
      <c r="E49" s="846"/>
      <c r="F49" s="846"/>
      <c r="G49" s="846"/>
      <c r="H49" s="846"/>
      <c r="I49" s="846"/>
      <c r="J49" s="846"/>
    </row>
    <row r="50" spans="1:10" ht="14.1" hidden="1" customHeight="1">
      <c r="A50" s="950" t="s">
        <v>118</v>
      </c>
      <c r="B50" s="846"/>
      <c r="C50" s="846"/>
      <c r="D50" s="846"/>
      <c r="E50" s="846"/>
      <c r="F50" s="846"/>
      <c r="G50" s="846"/>
      <c r="H50" s="846"/>
      <c r="I50" s="846"/>
      <c r="J50" s="846"/>
    </row>
    <row r="51" spans="1:10" ht="14.1" hidden="1" customHeight="1">
      <c r="A51" s="937" t="s">
        <v>67</v>
      </c>
      <c r="B51" s="846"/>
      <c r="C51" s="846"/>
      <c r="D51" s="846"/>
      <c r="E51" s="846"/>
      <c r="F51" s="846"/>
      <c r="G51" s="846"/>
      <c r="H51" s="846"/>
      <c r="I51" s="846"/>
      <c r="J51" s="846"/>
    </row>
    <row r="52" spans="1:10" ht="14.1" hidden="1" customHeight="1">
      <c r="A52" s="937" t="s">
        <v>42</v>
      </c>
      <c r="B52" s="846"/>
      <c r="C52" s="846"/>
      <c r="D52" s="846"/>
      <c r="E52" s="846"/>
      <c r="F52" s="846"/>
      <c r="G52" s="846"/>
      <c r="H52" s="846"/>
      <c r="I52" s="846"/>
      <c r="J52" s="846"/>
    </row>
    <row r="53" spans="1:10" ht="14.1" hidden="1" customHeight="1">
      <c r="A53" s="937" t="s">
        <v>43</v>
      </c>
      <c r="B53" s="846"/>
      <c r="C53" s="846"/>
      <c r="D53" s="846"/>
      <c r="E53" s="846"/>
      <c r="F53" s="846"/>
      <c r="G53" s="846"/>
      <c r="H53" s="846"/>
      <c r="I53" s="846"/>
      <c r="J53" s="846"/>
    </row>
    <row r="54" spans="1:10" ht="14.1" hidden="1" customHeight="1">
      <c r="A54" s="937" t="s">
        <v>44</v>
      </c>
      <c r="B54" s="846"/>
      <c r="C54" s="846"/>
      <c r="D54" s="846"/>
      <c r="E54" s="846"/>
      <c r="F54" s="846"/>
      <c r="G54" s="846"/>
      <c r="H54" s="846"/>
      <c r="I54" s="846"/>
      <c r="J54" s="846"/>
    </row>
    <row r="55" spans="1:10" ht="14.1" hidden="1" customHeight="1">
      <c r="A55" s="937" t="s">
        <v>45</v>
      </c>
      <c r="B55" s="846"/>
      <c r="C55" s="846"/>
      <c r="D55" s="846"/>
      <c r="E55" s="846"/>
      <c r="F55" s="846"/>
      <c r="G55" s="846"/>
      <c r="H55" s="846"/>
      <c r="I55" s="846"/>
      <c r="J55" s="846"/>
    </row>
    <row r="56" spans="1:10" ht="14.1" hidden="1" customHeight="1">
      <c r="A56" s="937" t="s">
        <v>119</v>
      </c>
      <c r="B56" s="846"/>
      <c r="C56" s="846"/>
      <c r="D56" s="846"/>
      <c r="E56" s="846"/>
      <c r="F56" s="846"/>
      <c r="G56" s="846"/>
      <c r="H56" s="846"/>
      <c r="I56" s="846"/>
      <c r="J56" s="846"/>
    </row>
    <row r="57" spans="1:10" ht="14.1" hidden="1" customHeight="1">
      <c r="A57" s="937" t="s">
        <v>47</v>
      </c>
      <c r="B57" s="846"/>
      <c r="C57" s="846"/>
      <c r="D57" s="846"/>
      <c r="E57" s="846"/>
      <c r="F57" s="846"/>
      <c r="G57" s="846"/>
      <c r="H57" s="846"/>
      <c r="I57" s="846"/>
      <c r="J57" s="846"/>
    </row>
    <row r="58" spans="1:10" ht="14.1" hidden="1" customHeight="1">
      <c r="A58" s="937" t="s">
        <v>48</v>
      </c>
      <c r="B58" s="846"/>
      <c r="C58" s="846"/>
      <c r="D58" s="846"/>
      <c r="E58" s="846"/>
      <c r="F58" s="846"/>
      <c r="G58" s="846"/>
      <c r="H58" s="846"/>
      <c r="I58" s="846"/>
      <c r="J58" s="846"/>
    </row>
    <row r="59" spans="1:10" ht="14.1" hidden="1" customHeight="1">
      <c r="A59" s="937" t="s">
        <v>49</v>
      </c>
      <c r="B59" s="846"/>
      <c r="C59" s="846"/>
      <c r="D59" s="846"/>
      <c r="E59" s="846"/>
      <c r="F59" s="846"/>
      <c r="G59" s="846"/>
      <c r="H59" s="846"/>
      <c r="I59" s="846"/>
      <c r="J59" s="846"/>
    </row>
    <row r="60" spans="1:10" ht="14.1" hidden="1" customHeight="1">
      <c r="A60" s="937" t="s">
        <v>50</v>
      </c>
      <c r="B60" s="846"/>
      <c r="C60" s="846"/>
      <c r="D60" s="846"/>
      <c r="E60" s="846"/>
      <c r="F60" s="846"/>
      <c r="G60" s="846"/>
      <c r="H60" s="846"/>
      <c r="I60" s="846"/>
      <c r="J60" s="846"/>
    </row>
    <row r="61" spans="1:10" ht="14.1" hidden="1" customHeight="1">
      <c r="A61" s="937" t="s">
        <v>51</v>
      </c>
      <c r="B61" s="846"/>
      <c r="C61" s="846"/>
      <c r="D61" s="846"/>
      <c r="E61" s="846"/>
      <c r="F61" s="846"/>
      <c r="G61" s="846"/>
      <c r="H61" s="846"/>
      <c r="I61" s="846"/>
      <c r="J61" s="846"/>
    </row>
    <row r="62" spans="1:10" ht="14.1" hidden="1" customHeight="1">
      <c r="A62" s="937" t="s">
        <v>52</v>
      </c>
      <c r="B62" s="846"/>
      <c r="C62" s="846"/>
      <c r="D62" s="846"/>
      <c r="E62" s="846"/>
      <c r="F62" s="846"/>
      <c r="G62" s="846"/>
      <c r="H62" s="846"/>
      <c r="I62" s="846"/>
      <c r="J62" s="846"/>
    </row>
    <row r="63" spans="1:10" ht="14.1" hidden="1" customHeight="1">
      <c r="A63" s="937" t="s">
        <v>68</v>
      </c>
      <c r="B63" s="846"/>
      <c r="C63" s="846"/>
      <c r="D63" s="846"/>
      <c r="E63" s="846"/>
      <c r="F63" s="846"/>
      <c r="G63" s="846"/>
      <c r="H63" s="846"/>
      <c r="I63" s="846"/>
      <c r="J63" s="846"/>
    </row>
    <row r="64" spans="1:10" ht="14.1" hidden="1" customHeight="1">
      <c r="A64" s="937" t="s">
        <v>53</v>
      </c>
      <c r="B64" s="846"/>
      <c r="C64" s="846"/>
      <c r="D64" s="846"/>
      <c r="E64" s="846"/>
      <c r="F64" s="846"/>
      <c r="G64" s="846"/>
      <c r="H64" s="846"/>
      <c r="I64" s="846"/>
      <c r="J64" s="846"/>
    </row>
    <row r="65" spans="1:10" ht="14.1" hidden="1" customHeight="1">
      <c r="A65" s="937" t="s">
        <v>54</v>
      </c>
      <c r="B65" s="846"/>
      <c r="C65" s="846"/>
      <c r="D65" s="846"/>
      <c r="E65" s="846"/>
      <c r="F65" s="846"/>
      <c r="G65" s="846"/>
      <c r="H65" s="846"/>
      <c r="I65" s="846"/>
      <c r="J65" s="846"/>
    </row>
    <row r="66" spans="1:10" ht="14.1" hidden="1" customHeight="1">
      <c r="A66" s="937" t="s">
        <v>55</v>
      </c>
      <c r="B66" s="846"/>
      <c r="C66" s="846"/>
      <c r="D66" s="846"/>
      <c r="E66" s="846"/>
      <c r="F66" s="846"/>
      <c r="G66" s="846"/>
      <c r="H66" s="846"/>
      <c r="I66" s="846"/>
      <c r="J66" s="846"/>
    </row>
    <row r="67" spans="1:10" ht="14.1" hidden="1" customHeight="1">
      <c r="A67" s="937" t="s">
        <v>56</v>
      </c>
      <c r="B67" s="846"/>
      <c r="C67" s="846"/>
      <c r="D67" s="846"/>
      <c r="E67" s="846"/>
      <c r="F67" s="846"/>
      <c r="G67" s="846"/>
      <c r="H67" s="846"/>
      <c r="I67" s="846"/>
      <c r="J67" s="846"/>
    </row>
    <row r="68" spans="1:10" ht="14.1" hidden="1" customHeight="1">
      <c r="A68" s="937" t="s">
        <v>57</v>
      </c>
      <c r="B68" s="846"/>
      <c r="C68" s="846"/>
      <c r="D68" s="846"/>
      <c r="E68" s="846"/>
      <c r="F68" s="846"/>
      <c r="G68" s="846"/>
      <c r="H68" s="846"/>
      <c r="I68" s="846"/>
      <c r="J68" s="846"/>
    </row>
    <row r="69" spans="1:10" ht="14.1" hidden="1" customHeight="1">
      <c r="A69" s="937" t="s">
        <v>120</v>
      </c>
      <c r="B69" s="846"/>
      <c r="C69" s="846"/>
      <c r="D69" s="846"/>
      <c r="E69" s="846"/>
      <c r="F69" s="846"/>
      <c r="G69" s="846"/>
      <c r="H69" s="846"/>
      <c r="I69" s="846"/>
      <c r="J69" s="846"/>
    </row>
    <row r="70" spans="1:10" ht="14.1" hidden="1" customHeight="1">
      <c r="A70" s="937" t="s">
        <v>59</v>
      </c>
      <c r="B70" s="846"/>
      <c r="C70" s="846"/>
      <c r="D70" s="846"/>
      <c r="E70" s="846"/>
      <c r="F70" s="846"/>
      <c r="G70" s="846"/>
      <c r="H70" s="846"/>
      <c r="I70" s="846"/>
      <c r="J70" s="846"/>
    </row>
    <row r="71" spans="1:10" ht="14.1" hidden="1" customHeight="1">
      <c r="A71" s="937" t="s">
        <v>60</v>
      </c>
      <c r="B71" s="846"/>
      <c r="C71" s="846"/>
      <c r="D71" s="846"/>
      <c r="E71" s="846"/>
      <c r="F71" s="846"/>
      <c r="G71" s="846"/>
      <c r="H71" s="846"/>
      <c r="I71" s="846"/>
      <c r="J71" s="846"/>
    </row>
    <row r="72" spans="1:10" ht="14.1" hidden="1" customHeight="1">
      <c r="A72" s="938" t="s">
        <v>61</v>
      </c>
      <c r="B72" s="846"/>
      <c r="C72" s="846"/>
      <c r="D72" s="846"/>
      <c r="E72" s="846"/>
      <c r="F72" s="846"/>
      <c r="G72" s="846"/>
      <c r="H72" s="846"/>
      <c r="I72" s="846"/>
      <c r="J72" s="846"/>
    </row>
    <row r="73" spans="1:10" ht="14.1" hidden="1" customHeight="1">
      <c r="A73" s="938" t="s">
        <v>62</v>
      </c>
      <c r="B73" s="846"/>
      <c r="C73" s="846"/>
      <c r="D73" s="846"/>
      <c r="E73" s="846"/>
      <c r="F73" s="846"/>
      <c r="G73" s="846"/>
      <c r="H73" s="846"/>
      <c r="I73" s="846"/>
      <c r="J73" s="846"/>
    </row>
    <row r="74" spans="1:10" ht="14.1" hidden="1" customHeight="1">
      <c r="A74" s="938" t="s">
        <v>63</v>
      </c>
      <c r="B74" s="846"/>
      <c r="C74" s="846"/>
      <c r="D74" s="846"/>
      <c r="E74" s="846"/>
      <c r="F74" s="846"/>
      <c r="G74" s="846"/>
      <c r="H74" s="846"/>
      <c r="I74" s="846"/>
      <c r="J74" s="846"/>
    </row>
    <row r="75" spans="1:10" ht="14.1" hidden="1" customHeight="1">
      <c r="A75" s="938" t="s">
        <v>64</v>
      </c>
      <c r="B75" s="846"/>
      <c r="C75" s="846"/>
      <c r="D75" s="846"/>
      <c r="E75" s="846"/>
      <c r="F75" s="846"/>
      <c r="G75" s="846"/>
      <c r="H75" s="846"/>
      <c r="I75" s="846"/>
      <c r="J75" s="846"/>
    </row>
    <row r="76" spans="1:10" ht="14.1" hidden="1" customHeight="1">
      <c r="A76" s="938" t="s">
        <v>69</v>
      </c>
      <c r="B76" s="846"/>
      <c r="C76" s="846"/>
      <c r="D76" s="846"/>
      <c r="E76" s="846"/>
      <c r="F76" s="846"/>
      <c r="G76" s="846"/>
      <c r="H76" s="846"/>
      <c r="I76" s="846"/>
      <c r="J76" s="846"/>
    </row>
    <row r="77" spans="1:10" ht="14.1" hidden="1" customHeight="1">
      <c r="A77" s="938" t="s">
        <v>65</v>
      </c>
      <c r="B77" s="846"/>
      <c r="C77" s="846"/>
      <c r="D77" s="846"/>
      <c r="E77" s="846"/>
      <c r="F77" s="846"/>
      <c r="G77" s="846"/>
      <c r="H77" s="846"/>
      <c r="I77" s="846"/>
      <c r="J77" s="846"/>
    </row>
    <row r="78" spans="1:10" ht="14.1" hidden="1" customHeight="1">
      <c r="A78" s="938" t="s">
        <v>66</v>
      </c>
      <c r="B78" s="846"/>
      <c r="C78" s="846"/>
      <c r="D78" s="846"/>
      <c r="E78" s="846"/>
      <c r="F78" s="846"/>
      <c r="G78" s="846"/>
      <c r="H78" s="846"/>
      <c r="I78" s="846"/>
      <c r="J78" s="846"/>
    </row>
    <row r="79" spans="1:10" ht="14.1" customHeight="1">
      <c r="A79" s="899"/>
      <c r="B79" s="846"/>
      <c r="C79" s="846"/>
      <c r="D79" s="846"/>
      <c r="E79" s="846"/>
      <c r="F79" s="846"/>
      <c r="G79" s="846"/>
      <c r="H79" s="846"/>
      <c r="I79" s="846"/>
      <c r="J79" s="846"/>
    </row>
    <row r="80" spans="1:10" ht="14.1" customHeight="1">
      <c r="A80" s="154"/>
      <c r="B80" s="154"/>
      <c r="C80" s="154"/>
      <c r="D80" s="154"/>
      <c r="E80" s="154"/>
      <c r="F80" s="154"/>
      <c r="G80" s="154"/>
      <c r="H80" s="154"/>
      <c r="I80" s="154"/>
      <c r="J80" s="154"/>
    </row>
    <row r="81" spans="1:10" ht="14.1" customHeight="1">
      <c r="A81" s="154"/>
      <c r="B81" s="154"/>
      <c r="C81" s="154"/>
      <c r="D81" s="154"/>
      <c r="E81" s="154"/>
      <c r="F81" s="154"/>
      <c r="G81" s="154"/>
      <c r="H81" s="154"/>
      <c r="I81" s="154"/>
      <c r="J81" s="154"/>
    </row>
    <row r="82" spans="1:10" ht="14.1" customHeight="1">
      <c r="A82" s="154"/>
      <c r="B82" s="154"/>
      <c r="C82" s="154"/>
      <c r="D82" s="154"/>
      <c r="E82" s="154"/>
      <c r="F82" s="154"/>
      <c r="G82" s="154"/>
      <c r="H82" s="154"/>
      <c r="I82" s="154"/>
      <c r="J82" s="154"/>
    </row>
    <row r="83" spans="1:10" ht="14.1" customHeight="1">
      <c r="A83" s="154"/>
      <c r="B83" s="154"/>
      <c r="C83" s="154"/>
      <c r="D83" s="154"/>
      <c r="E83" s="154"/>
      <c r="F83" s="154"/>
      <c r="G83" s="154"/>
      <c r="H83" s="154"/>
      <c r="I83" s="154"/>
      <c r="J83" s="154"/>
    </row>
    <row r="84" spans="1:10" ht="14.1" customHeight="1">
      <c r="A84" s="154"/>
      <c r="B84" s="154"/>
      <c r="C84" s="154"/>
      <c r="D84" s="154"/>
      <c r="E84" s="154"/>
      <c r="F84" s="154"/>
      <c r="G84" s="154"/>
      <c r="H84" s="154"/>
      <c r="I84" s="154"/>
      <c r="J84" s="154"/>
    </row>
    <row r="85" spans="1:10" ht="14.1" customHeight="1">
      <c r="A85" s="154"/>
      <c r="B85" s="154"/>
      <c r="C85" s="154"/>
      <c r="D85" s="154"/>
      <c r="E85" s="154"/>
      <c r="F85" s="154"/>
      <c r="G85" s="154"/>
      <c r="H85" s="154"/>
      <c r="I85" s="154"/>
      <c r="J85" s="154"/>
    </row>
    <row r="86" spans="1:10" ht="14.1" customHeight="1">
      <c r="A86" s="154"/>
      <c r="B86" s="154"/>
      <c r="C86" s="154"/>
      <c r="D86" s="154"/>
      <c r="E86" s="154"/>
      <c r="F86" s="154"/>
      <c r="G86" s="154"/>
      <c r="H86" s="154"/>
      <c r="I86" s="154"/>
      <c r="J86" s="154"/>
    </row>
    <row r="87" spans="1:10" ht="14.1" customHeight="1">
      <c r="A87" s="154"/>
      <c r="B87" s="154"/>
      <c r="C87" s="154"/>
      <c r="D87" s="154"/>
      <c r="E87" s="154"/>
      <c r="F87" s="154"/>
      <c r="G87" s="154"/>
      <c r="H87" s="154"/>
      <c r="I87" s="154"/>
      <c r="J87" s="154"/>
    </row>
    <row r="88" spans="1:10" ht="14.1" customHeight="1">
      <c r="A88" s="154"/>
      <c r="B88" s="154"/>
      <c r="C88" s="154"/>
      <c r="D88" s="154"/>
      <c r="E88" s="154"/>
      <c r="F88" s="154"/>
      <c r="G88" s="154"/>
      <c r="H88" s="154"/>
      <c r="I88" s="154"/>
      <c r="J88" s="154"/>
    </row>
    <row r="89" spans="1:10" ht="14.1" customHeight="1">
      <c r="A89" s="154"/>
      <c r="B89" s="154"/>
      <c r="C89" s="154"/>
      <c r="D89" s="154"/>
      <c r="E89" s="154"/>
      <c r="F89" s="154"/>
      <c r="G89" s="154"/>
      <c r="H89" s="154"/>
      <c r="I89" s="154"/>
      <c r="J89" s="154"/>
    </row>
    <row r="90" spans="1:10" ht="14.1" customHeight="1">
      <c r="A90" s="154"/>
      <c r="B90" s="154"/>
      <c r="C90" s="154"/>
      <c r="D90" s="154"/>
      <c r="E90" s="154"/>
      <c r="F90" s="154"/>
      <c r="G90" s="154"/>
      <c r="H90" s="154"/>
      <c r="I90" s="154"/>
      <c r="J90" s="154"/>
    </row>
    <row r="91" spans="1:10" ht="14.1" customHeight="1">
      <c r="A91" s="154"/>
      <c r="B91" s="154"/>
      <c r="C91" s="154"/>
      <c r="D91" s="154"/>
      <c r="E91" s="154"/>
      <c r="F91" s="154"/>
      <c r="G91" s="154"/>
      <c r="H91" s="154"/>
      <c r="I91" s="154"/>
      <c r="J91" s="154"/>
    </row>
    <row r="92" spans="1:10" ht="14.1" customHeight="1">
      <c r="A92" s="154"/>
      <c r="B92" s="154"/>
      <c r="C92" s="154"/>
      <c r="D92" s="154"/>
      <c r="E92" s="154"/>
      <c r="F92" s="154"/>
      <c r="G92" s="154"/>
      <c r="H92" s="154"/>
      <c r="I92" s="154"/>
      <c r="J92" s="154"/>
    </row>
    <row r="93" spans="1:10" ht="14.1" customHeight="1">
      <c r="A93" s="154"/>
      <c r="B93" s="154"/>
      <c r="C93" s="154"/>
      <c r="D93" s="154"/>
      <c r="E93" s="154"/>
      <c r="F93" s="154"/>
      <c r="G93" s="154"/>
      <c r="H93" s="154"/>
      <c r="I93" s="154"/>
      <c r="J93" s="154"/>
    </row>
    <row r="94" spans="1:10" ht="14.1" customHeight="1">
      <c r="A94" s="154"/>
      <c r="B94" s="154"/>
      <c r="C94" s="154"/>
      <c r="D94" s="154"/>
      <c r="E94" s="154"/>
      <c r="F94" s="154"/>
      <c r="G94" s="154"/>
      <c r="H94" s="154"/>
      <c r="I94" s="154"/>
      <c r="J94" s="154"/>
    </row>
    <row r="95" spans="1:10" ht="14.1" customHeight="1">
      <c r="A95" s="154"/>
      <c r="B95" s="154"/>
      <c r="C95" s="154"/>
      <c r="D95" s="154"/>
      <c r="E95" s="154"/>
      <c r="F95" s="154"/>
      <c r="G95" s="154"/>
      <c r="H95" s="154"/>
      <c r="I95" s="154"/>
      <c r="J95" s="154"/>
    </row>
    <row r="96" spans="1:10" ht="14.1" customHeight="1">
      <c r="A96" s="154"/>
      <c r="B96" s="154"/>
      <c r="C96" s="154"/>
      <c r="D96" s="154"/>
      <c r="E96" s="154"/>
      <c r="F96" s="154"/>
      <c r="G96" s="154"/>
      <c r="H96" s="154"/>
      <c r="I96" s="154"/>
      <c r="J96" s="154"/>
    </row>
    <row r="97" spans="1:10" ht="14.1" customHeight="1">
      <c r="A97" s="154"/>
      <c r="B97" s="154"/>
      <c r="C97" s="154"/>
      <c r="D97" s="154"/>
      <c r="E97" s="154"/>
      <c r="F97" s="154"/>
      <c r="G97" s="154"/>
      <c r="H97" s="154"/>
      <c r="I97" s="154"/>
      <c r="J97" s="154"/>
    </row>
    <row r="98" spans="1:10" ht="14.1" customHeight="1">
      <c r="A98" s="154"/>
      <c r="B98" s="154"/>
      <c r="C98" s="154"/>
      <c r="D98" s="154"/>
      <c r="E98" s="154"/>
      <c r="F98" s="154"/>
      <c r="G98" s="154"/>
      <c r="H98" s="154"/>
      <c r="I98" s="154"/>
      <c r="J98" s="154"/>
    </row>
    <row r="99" spans="1:10" ht="14.1" customHeight="1">
      <c r="A99" s="154"/>
      <c r="B99" s="154"/>
      <c r="C99" s="154"/>
      <c r="D99" s="154"/>
      <c r="E99" s="154"/>
      <c r="F99" s="154"/>
      <c r="G99" s="154"/>
      <c r="H99" s="154"/>
      <c r="I99" s="154"/>
      <c r="J99" s="154"/>
    </row>
    <row r="100" spans="1:10" ht="14.1" customHeight="1">
      <c r="A100" s="154"/>
      <c r="B100" s="154"/>
      <c r="C100" s="154"/>
      <c r="D100" s="154"/>
      <c r="E100" s="154"/>
      <c r="F100" s="154"/>
      <c r="G100" s="154"/>
      <c r="H100" s="154"/>
      <c r="I100" s="154"/>
      <c r="J100" s="154"/>
    </row>
    <row r="101" spans="1:10" ht="14.1" customHeight="1">
      <c r="A101" s="154"/>
      <c r="B101" s="154"/>
      <c r="C101" s="154"/>
      <c r="D101" s="154"/>
      <c r="E101" s="154"/>
      <c r="F101" s="154"/>
      <c r="G101" s="154"/>
      <c r="H101" s="154"/>
      <c r="I101" s="154"/>
      <c r="J101" s="154"/>
    </row>
    <row r="102" spans="1:10" ht="14.1" customHeight="1">
      <c r="A102" s="154"/>
      <c r="B102" s="154"/>
      <c r="C102" s="154"/>
      <c r="D102" s="154"/>
      <c r="E102" s="154"/>
      <c r="F102" s="154"/>
      <c r="G102" s="154"/>
      <c r="H102" s="154"/>
      <c r="I102" s="154"/>
      <c r="J102" s="154"/>
    </row>
    <row r="103" spans="1:10" ht="14.1" customHeight="1">
      <c r="A103" s="154"/>
      <c r="B103" s="154"/>
      <c r="C103" s="154"/>
      <c r="D103" s="154"/>
      <c r="E103" s="154"/>
      <c r="F103" s="154"/>
      <c r="G103" s="154"/>
      <c r="H103" s="154"/>
      <c r="I103" s="154"/>
      <c r="J103" s="154"/>
    </row>
    <row r="104" spans="1:10" ht="14.1" customHeight="1">
      <c r="A104" s="154"/>
      <c r="B104" s="154"/>
      <c r="C104" s="154"/>
      <c r="D104" s="154"/>
      <c r="E104" s="154"/>
      <c r="F104" s="154"/>
      <c r="G104" s="154"/>
      <c r="H104" s="154"/>
      <c r="I104" s="154"/>
      <c r="J104" s="154"/>
    </row>
    <row r="105" spans="1:10" ht="14.1" customHeight="1">
      <c r="A105" s="154"/>
      <c r="B105" s="154"/>
      <c r="C105" s="154"/>
      <c r="D105" s="154"/>
      <c r="E105" s="154"/>
      <c r="F105" s="154"/>
      <c r="G105" s="154"/>
      <c r="H105" s="154"/>
      <c r="I105" s="154"/>
      <c r="J105" s="154"/>
    </row>
    <row r="106" spans="1:10" ht="14.1" customHeight="1">
      <c r="A106" s="154"/>
      <c r="B106" s="154"/>
      <c r="C106" s="154"/>
      <c r="D106" s="154"/>
      <c r="E106" s="154"/>
      <c r="F106" s="154"/>
      <c r="G106" s="154"/>
      <c r="H106" s="154"/>
      <c r="I106" s="154"/>
      <c r="J106" s="154"/>
    </row>
    <row r="107" spans="1:10" ht="14.1" customHeight="1">
      <c r="A107" s="154"/>
      <c r="B107" s="154"/>
      <c r="C107" s="154"/>
      <c r="D107" s="154"/>
      <c r="E107" s="154"/>
      <c r="F107" s="154"/>
      <c r="G107" s="154"/>
      <c r="H107" s="154"/>
      <c r="I107" s="154"/>
      <c r="J107" s="154"/>
    </row>
    <row r="108" spans="1:10" ht="14.1" customHeight="1">
      <c r="A108" s="154"/>
      <c r="B108" s="154"/>
      <c r="C108" s="154"/>
      <c r="D108" s="154"/>
      <c r="E108" s="154"/>
      <c r="F108" s="154"/>
      <c r="G108" s="154"/>
      <c r="H108" s="154"/>
      <c r="I108" s="154"/>
      <c r="J108" s="154"/>
    </row>
    <row r="109" spans="1:10" ht="14.1" customHeight="1">
      <c r="A109" s="154"/>
      <c r="B109" s="154"/>
      <c r="C109" s="154"/>
      <c r="D109" s="154"/>
      <c r="E109" s="154"/>
      <c r="F109" s="154"/>
      <c r="G109" s="154"/>
      <c r="H109" s="154"/>
      <c r="I109" s="154"/>
      <c r="J109" s="154"/>
    </row>
    <row r="110" spans="1:10" ht="14.1" customHeight="1">
      <c r="A110" s="154"/>
      <c r="B110" s="154"/>
      <c r="C110" s="154"/>
      <c r="D110" s="154"/>
      <c r="E110" s="154"/>
      <c r="F110" s="154"/>
      <c r="G110" s="154"/>
      <c r="H110" s="154"/>
      <c r="I110" s="154"/>
      <c r="J110" s="154"/>
    </row>
    <row r="111" spans="1:10" ht="14.1" customHeight="1">
      <c r="A111" s="154"/>
      <c r="B111" s="154"/>
      <c r="C111" s="154"/>
      <c r="D111" s="154"/>
      <c r="E111" s="154"/>
      <c r="F111" s="154"/>
      <c r="G111" s="154"/>
      <c r="H111" s="154"/>
      <c r="I111" s="154"/>
      <c r="J111" s="154"/>
    </row>
    <row r="112" spans="1:10" ht="14.1" customHeight="1">
      <c r="A112" s="154"/>
      <c r="B112" s="154"/>
      <c r="C112" s="154"/>
      <c r="D112" s="154"/>
      <c r="E112" s="154"/>
      <c r="F112" s="154"/>
      <c r="G112" s="154"/>
      <c r="H112" s="154"/>
      <c r="I112" s="154"/>
      <c r="J112" s="154"/>
    </row>
    <row r="113" spans="1:10" ht="14.1" customHeight="1">
      <c r="A113" s="154"/>
      <c r="B113" s="154"/>
      <c r="C113" s="154"/>
      <c r="D113" s="154"/>
      <c r="E113" s="154"/>
      <c r="F113" s="154"/>
      <c r="G113" s="154"/>
      <c r="H113" s="154"/>
      <c r="I113" s="154"/>
      <c r="J113" s="154"/>
    </row>
    <row r="114" spans="1:10" ht="14.1" customHeight="1">
      <c r="A114" s="154"/>
      <c r="B114" s="154"/>
      <c r="C114" s="154"/>
      <c r="D114" s="154"/>
      <c r="E114" s="154"/>
      <c r="F114" s="154"/>
      <c r="G114" s="154"/>
      <c r="H114" s="154"/>
      <c r="I114" s="154"/>
      <c r="J114" s="154"/>
    </row>
    <row r="115" spans="1:10" ht="14.1" customHeight="1">
      <c r="A115" s="154"/>
      <c r="B115" s="154"/>
      <c r="C115" s="154"/>
      <c r="D115" s="154"/>
      <c r="E115" s="154"/>
      <c r="F115" s="154"/>
      <c r="G115" s="154"/>
      <c r="H115" s="154"/>
      <c r="I115" s="154"/>
      <c r="J115" s="154"/>
    </row>
    <row r="116" spans="1:10" ht="14.1" customHeight="1">
      <c r="A116" s="154"/>
      <c r="B116" s="154"/>
      <c r="C116" s="154"/>
      <c r="D116" s="154"/>
      <c r="E116" s="154"/>
      <c r="F116" s="154"/>
      <c r="G116" s="154"/>
      <c r="H116" s="154"/>
      <c r="I116" s="154"/>
      <c r="J116" s="154"/>
    </row>
    <row r="117" spans="1:10" ht="14.1" customHeight="1">
      <c r="A117" s="154"/>
      <c r="B117" s="154"/>
      <c r="C117" s="154"/>
      <c r="D117" s="154"/>
      <c r="E117" s="154"/>
      <c r="F117" s="154"/>
      <c r="G117" s="154"/>
      <c r="H117" s="154"/>
      <c r="I117" s="154"/>
      <c r="J117" s="154"/>
    </row>
    <row r="118" spans="1:10" ht="14.1" customHeight="1">
      <c r="A118" s="154"/>
      <c r="B118" s="154"/>
      <c r="C118" s="154"/>
      <c r="D118" s="154"/>
      <c r="E118" s="154"/>
      <c r="F118" s="154"/>
      <c r="G118" s="154"/>
      <c r="H118" s="154"/>
      <c r="I118" s="154"/>
      <c r="J118" s="154"/>
    </row>
    <row r="119" spans="1:10" ht="14.1" customHeight="1">
      <c r="A119" s="154"/>
      <c r="B119" s="154"/>
      <c r="C119" s="154"/>
      <c r="D119" s="154"/>
      <c r="E119" s="154"/>
      <c r="F119" s="154"/>
      <c r="G119" s="154"/>
      <c r="H119" s="154"/>
      <c r="I119" s="154"/>
      <c r="J119" s="154"/>
    </row>
    <row r="120" spans="1:10" ht="14.1" customHeight="1">
      <c r="A120" s="154"/>
      <c r="B120" s="154"/>
      <c r="C120" s="154"/>
      <c r="D120" s="154"/>
      <c r="E120" s="154"/>
      <c r="F120" s="154"/>
      <c r="G120" s="154"/>
      <c r="H120" s="154"/>
      <c r="I120" s="154"/>
      <c r="J120" s="154"/>
    </row>
    <row r="121" spans="1:10" ht="14.1" customHeight="1">
      <c r="A121" s="154"/>
      <c r="B121" s="154"/>
      <c r="C121" s="154"/>
      <c r="D121" s="154"/>
      <c r="E121" s="154"/>
      <c r="F121" s="154"/>
      <c r="G121" s="154"/>
      <c r="H121" s="154"/>
      <c r="I121" s="154"/>
      <c r="J121" s="154"/>
    </row>
    <row r="122" spans="1:10" ht="14.1" customHeight="1">
      <c r="A122" s="154"/>
      <c r="B122" s="154"/>
      <c r="C122" s="154"/>
      <c r="D122" s="154"/>
      <c r="E122" s="154"/>
      <c r="F122" s="154"/>
      <c r="G122" s="154"/>
      <c r="H122" s="154"/>
      <c r="I122" s="154"/>
      <c r="J122" s="154"/>
    </row>
    <row r="123" spans="1:10" ht="14.1" customHeight="1">
      <c r="A123" s="154"/>
      <c r="B123" s="154"/>
      <c r="C123" s="154"/>
      <c r="D123" s="154"/>
      <c r="E123" s="154"/>
      <c r="F123" s="154"/>
      <c r="G123" s="154"/>
      <c r="H123" s="154"/>
      <c r="I123" s="154"/>
      <c r="J123" s="154"/>
    </row>
    <row r="124" spans="1:10" ht="14.1" customHeight="1">
      <c r="A124" s="154"/>
      <c r="B124" s="154"/>
      <c r="C124" s="154"/>
      <c r="D124" s="154"/>
      <c r="E124" s="154"/>
      <c r="F124" s="154"/>
      <c r="G124" s="154"/>
      <c r="H124" s="154"/>
      <c r="I124" s="154"/>
      <c r="J124" s="154"/>
    </row>
    <row r="125" spans="1:10" ht="14.1" customHeight="1">
      <c r="A125" s="154"/>
      <c r="B125" s="154"/>
      <c r="C125" s="154"/>
      <c r="D125" s="154"/>
      <c r="E125" s="154"/>
      <c r="F125" s="154"/>
      <c r="G125" s="154"/>
      <c r="H125" s="154"/>
      <c r="I125" s="154"/>
      <c r="J125" s="154"/>
    </row>
    <row r="126" spans="1:10" ht="14.1" customHeight="1">
      <c r="A126" s="154"/>
      <c r="B126" s="154"/>
      <c r="C126" s="154"/>
      <c r="D126" s="154"/>
      <c r="E126" s="154"/>
      <c r="F126" s="154"/>
      <c r="G126" s="154"/>
      <c r="H126" s="154"/>
      <c r="I126" s="154"/>
      <c r="J126" s="154"/>
    </row>
    <row r="127" spans="1:10" ht="14.1" customHeight="1">
      <c r="A127" s="154"/>
      <c r="B127" s="154"/>
      <c r="C127" s="154"/>
      <c r="D127" s="154"/>
      <c r="E127" s="154"/>
      <c r="F127" s="154"/>
      <c r="G127" s="154"/>
      <c r="H127" s="154"/>
      <c r="I127" s="154"/>
      <c r="J127" s="154"/>
    </row>
    <row r="128" spans="1:10" ht="14.1" customHeight="1">
      <c r="A128" s="154"/>
      <c r="B128" s="154"/>
      <c r="C128" s="154"/>
      <c r="D128" s="154"/>
      <c r="E128" s="154"/>
      <c r="F128" s="154"/>
      <c r="G128" s="154"/>
      <c r="H128" s="154"/>
      <c r="I128" s="154"/>
      <c r="J128" s="154"/>
    </row>
    <row r="129" spans="1:10" ht="14.1" customHeight="1">
      <c r="A129" s="154"/>
      <c r="B129" s="154"/>
      <c r="C129" s="154"/>
      <c r="D129" s="154"/>
      <c r="E129" s="154"/>
      <c r="F129" s="154"/>
      <c r="G129" s="154"/>
      <c r="H129" s="154"/>
      <c r="I129" s="154"/>
      <c r="J129" s="154"/>
    </row>
    <row r="130" spans="1:10" ht="14.1" customHeight="1">
      <c r="A130" s="154"/>
      <c r="B130" s="154"/>
      <c r="C130" s="154"/>
      <c r="D130" s="154"/>
      <c r="E130" s="154"/>
      <c r="F130" s="154"/>
      <c r="G130" s="154"/>
      <c r="H130" s="154"/>
      <c r="I130" s="154"/>
      <c r="J130" s="154"/>
    </row>
    <row r="131" spans="1:10" ht="14.1" customHeight="1">
      <c r="A131" s="154"/>
      <c r="B131" s="154"/>
      <c r="C131" s="154"/>
      <c r="D131" s="154"/>
      <c r="E131" s="154"/>
      <c r="F131" s="154"/>
      <c r="G131" s="154"/>
      <c r="H131" s="154"/>
      <c r="I131" s="154"/>
      <c r="J131" s="154"/>
    </row>
    <row r="132" spans="1:10" ht="14.1" customHeight="1">
      <c r="A132" s="154"/>
      <c r="B132" s="154"/>
      <c r="C132" s="154"/>
      <c r="D132" s="154"/>
      <c r="E132" s="154"/>
      <c r="F132" s="154"/>
      <c r="G132" s="154"/>
      <c r="H132" s="154"/>
      <c r="I132" s="154"/>
      <c r="J132" s="154"/>
    </row>
    <row r="133" spans="1:10" ht="14.1" customHeight="1">
      <c r="A133" s="154"/>
      <c r="B133" s="154"/>
      <c r="C133" s="154"/>
      <c r="D133" s="154"/>
      <c r="E133" s="154"/>
      <c r="F133" s="154"/>
      <c r="G133" s="154"/>
      <c r="H133" s="154"/>
      <c r="I133" s="154"/>
      <c r="J133" s="154"/>
    </row>
    <row r="134" spans="1:10" ht="14.1" customHeight="1">
      <c r="A134" s="154"/>
      <c r="B134" s="154"/>
      <c r="C134" s="154"/>
      <c r="D134" s="154"/>
      <c r="E134" s="154"/>
      <c r="F134" s="154"/>
      <c r="G134" s="154"/>
      <c r="H134" s="154"/>
      <c r="I134" s="154"/>
      <c r="J134" s="154"/>
    </row>
    <row r="135" spans="1:10" ht="14.1" customHeight="1">
      <c r="A135" s="154"/>
      <c r="B135" s="154"/>
      <c r="C135" s="154"/>
      <c r="D135" s="154"/>
      <c r="E135" s="154"/>
      <c r="F135" s="154"/>
      <c r="G135" s="154"/>
      <c r="H135" s="154"/>
      <c r="I135" s="154"/>
      <c r="J135" s="154"/>
    </row>
    <row r="136" spans="1:10" ht="14.1" customHeight="1">
      <c r="A136" s="154"/>
      <c r="B136" s="154"/>
      <c r="C136" s="154"/>
      <c r="D136" s="154"/>
      <c r="E136" s="154"/>
      <c r="F136" s="154"/>
      <c r="G136" s="154"/>
      <c r="H136" s="154"/>
      <c r="I136" s="154"/>
      <c r="J136" s="154"/>
    </row>
    <row r="137" spans="1:10" ht="14.1" customHeight="1">
      <c r="A137" s="154"/>
      <c r="B137" s="154"/>
      <c r="C137" s="154"/>
      <c r="D137" s="154"/>
      <c r="E137" s="154"/>
      <c r="F137" s="154"/>
      <c r="G137" s="154"/>
      <c r="H137" s="154"/>
      <c r="I137" s="154"/>
      <c r="J137" s="154"/>
    </row>
    <row r="138" spans="1:10" ht="14.1" customHeight="1">
      <c r="A138" s="154"/>
      <c r="B138" s="154"/>
      <c r="C138" s="154"/>
      <c r="D138" s="154"/>
      <c r="E138" s="154"/>
      <c r="F138" s="154"/>
      <c r="G138" s="154"/>
      <c r="H138" s="154"/>
      <c r="I138" s="154"/>
      <c r="J138" s="154"/>
    </row>
    <row r="139" spans="1:10" ht="14.1" customHeight="1">
      <c r="A139" s="154"/>
      <c r="B139" s="154"/>
      <c r="C139" s="154"/>
      <c r="D139" s="154"/>
      <c r="E139" s="154"/>
      <c r="F139" s="154"/>
      <c r="G139" s="154"/>
      <c r="H139" s="154"/>
      <c r="I139" s="154"/>
      <c r="J139" s="154"/>
    </row>
    <row r="140" spans="1:10" ht="14.1" customHeight="1">
      <c r="A140" s="154"/>
      <c r="B140" s="154"/>
      <c r="C140" s="154"/>
      <c r="D140" s="154"/>
      <c r="E140" s="154"/>
      <c r="F140" s="154"/>
      <c r="G140" s="154"/>
      <c r="H140" s="154"/>
      <c r="I140" s="154"/>
      <c r="J140" s="154"/>
    </row>
    <row r="141" spans="1:10" ht="14.1" customHeight="1">
      <c r="A141" s="154"/>
      <c r="B141" s="154"/>
      <c r="C141" s="154"/>
      <c r="D141" s="154"/>
      <c r="E141" s="154"/>
      <c r="F141" s="154"/>
      <c r="G141" s="154"/>
      <c r="H141" s="154"/>
      <c r="I141" s="154"/>
      <c r="J141" s="154"/>
    </row>
    <row r="142" spans="1:10" ht="14.1" customHeight="1">
      <c r="A142" s="154"/>
      <c r="B142" s="154"/>
      <c r="C142" s="154"/>
      <c r="D142" s="154"/>
      <c r="E142" s="154"/>
      <c r="F142" s="154"/>
      <c r="G142" s="154"/>
      <c r="H142" s="154"/>
      <c r="I142" s="154"/>
      <c r="J142" s="154"/>
    </row>
    <row r="143" spans="1:10" ht="14.1" customHeight="1">
      <c r="A143" s="154"/>
      <c r="B143" s="154"/>
      <c r="C143" s="154"/>
      <c r="D143" s="154"/>
      <c r="E143" s="154"/>
      <c r="F143" s="154"/>
      <c r="G143" s="154"/>
      <c r="H143" s="154"/>
      <c r="I143" s="154"/>
      <c r="J143" s="154"/>
    </row>
    <row r="144" spans="1:10" ht="14.1" customHeight="1">
      <c r="A144" s="154"/>
      <c r="B144" s="154"/>
      <c r="C144" s="154"/>
      <c r="D144" s="154"/>
      <c r="E144" s="154"/>
      <c r="F144" s="154"/>
      <c r="G144" s="154"/>
      <c r="H144" s="154"/>
      <c r="I144" s="154"/>
      <c r="J144" s="154"/>
    </row>
    <row r="145" spans="1:10" ht="14.1" customHeight="1">
      <c r="A145" s="154"/>
      <c r="B145" s="154"/>
      <c r="C145" s="154"/>
      <c r="D145" s="154"/>
      <c r="E145" s="154"/>
      <c r="F145" s="154"/>
      <c r="G145" s="154"/>
      <c r="H145" s="154"/>
      <c r="I145" s="154"/>
      <c r="J145" s="154"/>
    </row>
    <row r="146" spans="1:10" ht="14.1" customHeight="1">
      <c r="A146" s="154"/>
      <c r="B146" s="154"/>
      <c r="C146" s="154"/>
      <c r="D146" s="154"/>
      <c r="E146" s="154"/>
      <c r="F146" s="154"/>
      <c r="G146" s="154"/>
      <c r="H146" s="154"/>
      <c r="I146" s="154"/>
      <c r="J146" s="154"/>
    </row>
    <row r="147" spans="1:10" ht="14.1" customHeight="1">
      <c r="A147" s="154"/>
      <c r="B147" s="154"/>
      <c r="C147" s="154"/>
      <c r="D147" s="154"/>
      <c r="E147" s="154"/>
      <c r="F147" s="154"/>
      <c r="G147" s="154"/>
      <c r="H147" s="154"/>
      <c r="I147" s="154"/>
      <c r="J147" s="154"/>
    </row>
    <row r="148" spans="1:10" ht="14.1" customHeight="1">
      <c r="A148" s="154"/>
      <c r="B148" s="154"/>
      <c r="C148" s="154"/>
      <c r="D148" s="154"/>
      <c r="E148" s="154"/>
      <c r="F148" s="154"/>
      <c r="G148" s="154"/>
      <c r="H148" s="154"/>
      <c r="I148" s="154"/>
      <c r="J148" s="154"/>
    </row>
    <row r="149" spans="1:10" ht="14.1" customHeight="1">
      <c r="A149" s="154"/>
      <c r="B149" s="154"/>
      <c r="C149" s="154"/>
      <c r="D149" s="154"/>
      <c r="E149" s="154"/>
      <c r="F149" s="154"/>
      <c r="G149" s="154"/>
      <c r="H149" s="154"/>
      <c r="I149" s="154"/>
      <c r="J149" s="154"/>
    </row>
    <row r="150" spans="1:10" ht="14.1" customHeight="1">
      <c r="A150" s="154"/>
      <c r="B150" s="154"/>
      <c r="C150" s="154"/>
      <c r="D150" s="154"/>
      <c r="E150" s="154"/>
      <c r="F150" s="154"/>
      <c r="G150" s="154"/>
      <c r="H150" s="154"/>
      <c r="I150" s="154"/>
      <c r="J150" s="154"/>
    </row>
    <row r="151" spans="1:10" ht="14.1" customHeight="1">
      <c r="A151" s="154"/>
      <c r="B151" s="154"/>
      <c r="C151" s="154"/>
      <c r="D151" s="154"/>
      <c r="E151" s="154"/>
      <c r="F151" s="154"/>
      <c r="G151" s="154"/>
      <c r="H151" s="154"/>
      <c r="I151" s="154"/>
      <c r="J151" s="154"/>
    </row>
    <row r="152" spans="1:10" ht="14.1" customHeight="1">
      <c r="A152" s="154"/>
      <c r="B152" s="154"/>
      <c r="C152" s="154"/>
      <c r="D152" s="154"/>
      <c r="E152" s="154"/>
      <c r="F152" s="154"/>
      <c r="G152" s="154"/>
      <c r="H152" s="154"/>
      <c r="I152" s="154"/>
      <c r="J152" s="154"/>
    </row>
    <row r="153" spans="1:10" ht="14.1" customHeight="1">
      <c r="A153" s="154"/>
      <c r="B153" s="154"/>
      <c r="C153" s="154"/>
      <c r="D153" s="154"/>
      <c r="E153" s="154"/>
      <c r="F153" s="154"/>
      <c r="G153" s="154"/>
      <c r="H153" s="154"/>
      <c r="I153" s="154"/>
      <c r="J153" s="154"/>
    </row>
    <row r="154" spans="1:10" ht="14.1" customHeight="1">
      <c r="A154" s="154"/>
      <c r="B154" s="154"/>
      <c r="C154" s="154"/>
      <c r="D154" s="154"/>
      <c r="E154" s="154"/>
      <c r="F154" s="154"/>
      <c r="G154" s="154"/>
      <c r="H154" s="154"/>
      <c r="I154" s="154"/>
      <c r="J154" s="154"/>
    </row>
    <row r="155" spans="1:10" ht="14.1" customHeight="1">
      <c r="A155" s="154"/>
      <c r="B155" s="154"/>
      <c r="C155" s="154"/>
      <c r="D155" s="154"/>
      <c r="E155" s="154"/>
      <c r="F155" s="154"/>
      <c r="G155" s="154"/>
      <c r="H155" s="154"/>
      <c r="I155" s="154"/>
      <c r="J155" s="154"/>
    </row>
    <row r="156" spans="1:10" ht="14.1" customHeight="1">
      <c r="A156" s="154"/>
      <c r="B156" s="154"/>
      <c r="C156" s="154"/>
      <c r="D156" s="154"/>
      <c r="E156" s="154"/>
      <c r="F156" s="154"/>
      <c r="G156" s="154"/>
      <c r="H156" s="154"/>
      <c r="I156" s="154"/>
      <c r="J156" s="154"/>
    </row>
    <row r="157" spans="1:10" ht="14.1" customHeight="1">
      <c r="A157" s="154"/>
      <c r="B157" s="154"/>
      <c r="C157" s="154"/>
      <c r="D157" s="154"/>
      <c r="E157" s="154"/>
      <c r="F157" s="154"/>
      <c r="G157" s="154"/>
      <c r="H157" s="154"/>
      <c r="I157" s="154"/>
      <c r="J157" s="154"/>
    </row>
    <row r="158" spans="1:10" ht="14.1" customHeight="1">
      <c r="A158" s="154"/>
      <c r="B158" s="154"/>
      <c r="C158" s="154"/>
      <c r="D158" s="154"/>
      <c r="E158" s="154"/>
      <c r="F158" s="154"/>
      <c r="G158" s="154"/>
      <c r="H158" s="154"/>
      <c r="I158" s="154"/>
      <c r="J158" s="154"/>
    </row>
    <row r="159" spans="1:10" ht="14.1" customHeight="1">
      <c r="A159" s="154"/>
      <c r="B159" s="154"/>
      <c r="C159" s="154"/>
      <c r="D159" s="154"/>
      <c r="E159" s="154"/>
      <c r="F159" s="154"/>
      <c r="G159" s="154"/>
      <c r="H159" s="154"/>
      <c r="I159" s="154"/>
      <c r="J159" s="154"/>
    </row>
    <row r="160" spans="1:10" ht="14.1" customHeight="1">
      <c r="A160" s="154"/>
      <c r="B160" s="154"/>
      <c r="C160" s="154"/>
      <c r="D160" s="154"/>
      <c r="E160" s="154"/>
      <c r="F160" s="154"/>
      <c r="G160" s="154"/>
      <c r="H160" s="154"/>
      <c r="I160" s="154"/>
      <c r="J160" s="154"/>
    </row>
    <row r="161" spans="1:10" ht="14.1" customHeight="1">
      <c r="A161" s="154"/>
      <c r="B161" s="154"/>
      <c r="C161" s="154"/>
      <c r="D161" s="154"/>
      <c r="E161" s="154"/>
      <c r="F161" s="154"/>
      <c r="G161" s="154"/>
      <c r="H161" s="154"/>
      <c r="I161" s="154"/>
      <c r="J161" s="154"/>
    </row>
    <row r="162" spans="1:10" ht="14.1" customHeight="1">
      <c r="A162" s="154"/>
      <c r="B162" s="154"/>
      <c r="C162" s="154"/>
      <c r="D162" s="154"/>
      <c r="E162" s="154"/>
      <c r="F162" s="154"/>
      <c r="G162" s="154"/>
      <c r="H162" s="154"/>
      <c r="I162" s="154"/>
      <c r="J162" s="154"/>
    </row>
    <row r="163" spans="1:10" ht="14.1" customHeight="1">
      <c r="A163" s="154"/>
      <c r="B163" s="154"/>
      <c r="C163" s="154"/>
      <c r="D163" s="154"/>
      <c r="E163" s="154"/>
      <c r="F163" s="154"/>
      <c r="G163" s="154"/>
      <c r="H163" s="154"/>
      <c r="I163" s="154"/>
      <c r="J163" s="154"/>
    </row>
    <row r="164" spans="1:10" ht="14.1" customHeight="1">
      <c r="A164" s="154"/>
      <c r="B164" s="154"/>
      <c r="C164" s="154"/>
      <c r="D164" s="154"/>
      <c r="E164" s="154"/>
      <c r="F164" s="154"/>
      <c r="G164" s="154"/>
      <c r="H164" s="154"/>
      <c r="I164" s="154"/>
      <c r="J164" s="154"/>
    </row>
    <row r="165" spans="1:10" ht="14.1" customHeight="1">
      <c r="A165" s="154"/>
      <c r="B165" s="154"/>
      <c r="C165" s="154"/>
      <c r="D165" s="154"/>
      <c r="E165" s="154"/>
      <c r="F165" s="154"/>
      <c r="G165" s="154"/>
      <c r="H165" s="154"/>
      <c r="I165" s="154"/>
      <c r="J165" s="154"/>
    </row>
    <row r="166" spans="1:10" ht="14.1" customHeight="1">
      <c r="A166" s="154"/>
      <c r="B166" s="154"/>
      <c r="C166" s="154"/>
      <c r="D166" s="154"/>
      <c r="E166" s="154"/>
      <c r="F166" s="154"/>
      <c r="G166" s="154"/>
      <c r="H166" s="154"/>
      <c r="I166" s="154"/>
      <c r="J166" s="154"/>
    </row>
    <row r="167" spans="1:10" ht="14.1" customHeight="1">
      <c r="A167" s="154"/>
      <c r="B167" s="154"/>
      <c r="C167" s="154"/>
      <c r="D167" s="154"/>
      <c r="E167" s="154"/>
      <c r="F167" s="154"/>
      <c r="G167" s="154"/>
      <c r="H167" s="154"/>
      <c r="I167" s="154"/>
      <c r="J167" s="154"/>
    </row>
    <row r="168" spans="1:10" ht="14.1" customHeight="1">
      <c r="A168" s="154"/>
      <c r="B168" s="154"/>
      <c r="C168" s="154"/>
      <c r="D168" s="154"/>
      <c r="E168" s="154"/>
      <c r="F168" s="154"/>
      <c r="G168" s="154"/>
      <c r="H168" s="154"/>
      <c r="I168" s="154"/>
      <c r="J168" s="154"/>
    </row>
    <row r="169" spans="1:10" ht="14.1" customHeight="1">
      <c r="A169" s="154"/>
      <c r="B169" s="154"/>
      <c r="C169" s="154"/>
      <c r="D169" s="154"/>
      <c r="E169" s="154"/>
      <c r="F169" s="154"/>
      <c r="G169" s="154"/>
      <c r="H169" s="154"/>
      <c r="I169" s="154"/>
      <c r="J169" s="154"/>
    </row>
    <row r="170" spans="1:10" ht="14.1" customHeight="1">
      <c r="A170" s="154"/>
      <c r="B170" s="154"/>
      <c r="C170" s="154"/>
      <c r="D170" s="154"/>
      <c r="E170" s="154"/>
      <c r="F170" s="154"/>
      <c r="G170" s="154"/>
      <c r="H170" s="154"/>
      <c r="I170" s="154"/>
      <c r="J170" s="154"/>
    </row>
    <row r="171" spans="1:10" ht="14.1" customHeight="1">
      <c r="A171" s="154"/>
      <c r="B171" s="154"/>
      <c r="C171" s="154"/>
      <c r="D171" s="154"/>
      <c r="E171" s="154"/>
      <c r="F171" s="154"/>
      <c r="G171" s="154"/>
      <c r="H171" s="154"/>
      <c r="I171" s="154"/>
      <c r="J171" s="154"/>
    </row>
    <row r="172" spans="1:10" ht="14.1" customHeight="1">
      <c r="A172" s="154"/>
      <c r="B172" s="154"/>
      <c r="C172" s="154"/>
      <c r="D172" s="154"/>
      <c r="E172" s="154"/>
      <c r="F172" s="154"/>
      <c r="G172" s="154"/>
      <c r="H172" s="154"/>
      <c r="I172" s="154"/>
      <c r="J172" s="154"/>
    </row>
    <row r="173" spans="1:10" ht="14.1" customHeight="1">
      <c r="A173" s="154"/>
      <c r="B173" s="154"/>
      <c r="C173" s="154"/>
      <c r="D173" s="154"/>
      <c r="E173" s="154"/>
      <c r="F173" s="154"/>
      <c r="G173" s="154"/>
      <c r="H173" s="154"/>
      <c r="I173" s="154"/>
      <c r="J173" s="154"/>
    </row>
    <row r="174" spans="1:10" ht="14.1" customHeight="1">
      <c r="A174" s="154"/>
      <c r="B174" s="154"/>
      <c r="C174" s="154"/>
      <c r="D174" s="154"/>
      <c r="E174" s="154"/>
      <c r="F174" s="154"/>
      <c r="G174" s="154"/>
      <c r="H174" s="154"/>
      <c r="I174" s="154"/>
      <c r="J174" s="154"/>
    </row>
    <row r="175" spans="1:10" ht="14.1" customHeight="1">
      <c r="A175" s="154"/>
      <c r="B175" s="154"/>
      <c r="C175" s="154"/>
      <c r="D175" s="154"/>
      <c r="E175" s="154"/>
      <c r="F175" s="154"/>
      <c r="G175" s="154"/>
      <c r="H175" s="154"/>
      <c r="I175" s="154"/>
      <c r="J175" s="154"/>
    </row>
    <row r="176" spans="1:10" ht="14.1" customHeight="1">
      <c r="A176" s="154"/>
      <c r="B176" s="154"/>
      <c r="C176" s="154"/>
      <c r="D176" s="154"/>
      <c r="E176" s="154"/>
      <c r="F176" s="154"/>
      <c r="G176" s="154"/>
      <c r="H176" s="154"/>
      <c r="I176" s="154"/>
      <c r="J176" s="154"/>
    </row>
    <row r="177" spans="1:10" ht="14.1" customHeight="1">
      <c r="A177" s="154"/>
      <c r="B177" s="154"/>
      <c r="C177" s="154"/>
      <c r="D177" s="154"/>
      <c r="E177" s="154"/>
      <c r="F177" s="154"/>
      <c r="G177" s="154"/>
      <c r="H177" s="154"/>
      <c r="I177" s="154"/>
      <c r="J177" s="154"/>
    </row>
    <row r="178" spans="1:10" ht="14.1" customHeight="1">
      <c r="A178" s="154"/>
      <c r="B178" s="154"/>
      <c r="C178" s="154"/>
      <c r="D178" s="154"/>
      <c r="E178" s="154"/>
      <c r="F178" s="154"/>
      <c r="G178" s="154"/>
      <c r="H178" s="154"/>
      <c r="I178" s="154"/>
      <c r="J178" s="154"/>
    </row>
    <row r="179" spans="1:10" ht="14.1" customHeight="1">
      <c r="A179" s="154"/>
      <c r="B179" s="154"/>
      <c r="C179" s="154"/>
      <c r="D179" s="154"/>
      <c r="E179" s="154"/>
      <c r="F179" s="154"/>
      <c r="G179" s="154"/>
      <c r="H179" s="154"/>
      <c r="I179" s="154"/>
      <c r="J179" s="154"/>
    </row>
    <row r="180" spans="1:10" ht="14.1" customHeight="1">
      <c r="A180" s="154"/>
      <c r="B180" s="154"/>
      <c r="C180" s="154"/>
      <c r="D180" s="154"/>
      <c r="E180" s="154"/>
      <c r="F180" s="154"/>
      <c r="G180" s="154"/>
      <c r="H180" s="154"/>
      <c r="I180" s="154"/>
      <c r="J180" s="154"/>
    </row>
    <row r="181" spans="1:10" ht="14.1" customHeight="1">
      <c r="A181" s="154"/>
      <c r="B181" s="154"/>
      <c r="C181" s="154"/>
      <c r="D181" s="154"/>
      <c r="E181" s="154"/>
      <c r="F181" s="154"/>
      <c r="G181" s="154"/>
      <c r="H181" s="154"/>
      <c r="I181" s="154"/>
      <c r="J181" s="154"/>
    </row>
    <row r="182" spans="1:10" ht="14.1" customHeight="1">
      <c r="A182" s="154"/>
      <c r="B182" s="154"/>
      <c r="C182" s="154"/>
      <c r="D182" s="154"/>
      <c r="E182" s="154"/>
      <c r="F182" s="154"/>
      <c r="G182" s="154"/>
      <c r="H182" s="154"/>
      <c r="I182" s="154"/>
      <c r="J182" s="154"/>
    </row>
    <row r="183" spans="1:10" ht="14.1" customHeight="1">
      <c r="A183" s="154"/>
      <c r="B183" s="154"/>
      <c r="C183" s="154"/>
      <c r="D183" s="154"/>
      <c r="E183" s="154"/>
      <c r="F183" s="154"/>
      <c r="G183" s="154"/>
      <c r="H183" s="154"/>
      <c r="I183" s="154"/>
      <c r="J183" s="154"/>
    </row>
    <row r="184" spans="1:10" ht="14.1" customHeight="1">
      <c r="A184" s="154"/>
      <c r="B184" s="154"/>
      <c r="C184" s="154"/>
      <c r="D184" s="154"/>
      <c r="E184" s="154"/>
      <c r="F184" s="154"/>
      <c r="G184" s="154"/>
      <c r="H184" s="154"/>
      <c r="I184" s="154"/>
      <c r="J184" s="154"/>
    </row>
    <row r="185" spans="1:10" ht="14.1" customHeight="1">
      <c r="A185" s="154"/>
      <c r="B185" s="154"/>
      <c r="C185" s="154"/>
      <c r="D185" s="154"/>
      <c r="E185" s="154"/>
      <c r="F185" s="154"/>
      <c r="G185" s="154"/>
      <c r="H185" s="154"/>
      <c r="I185" s="154"/>
      <c r="J185" s="154"/>
    </row>
    <row r="186" spans="1:10" ht="14.1" customHeight="1">
      <c r="A186" s="154"/>
      <c r="B186" s="154"/>
      <c r="C186" s="154"/>
      <c r="D186" s="154"/>
      <c r="E186" s="154"/>
      <c r="F186" s="154"/>
      <c r="G186" s="154"/>
      <c r="H186" s="154"/>
      <c r="I186" s="154"/>
      <c r="J186" s="154"/>
    </row>
    <row r="187" spans="1:10" ht="14.1" customHeight="1">
      <c r="A187" s="154"/>
      <c r="B187" s="154"/>
      <c r="C187" s="154"/>
      <c r="D187" s="154"/>
      <c r="E187" s="154"/>
      <c r="F187" s="154"/>
      <c r="G187" s="154"/>
      <c r="H187" s="154"/>
      <c r="I187" s="154"/>
      <c r="J187" s="154"/>
    </row>
    <row r="188" spans="1:10" ht="14.1" customHeight="1">
      <c r="A188" s="154"/>
      <c r="B188" s="154"/>
      <c r="C188" s="154"/>
      <c r="D188" s="154"/>
      <c r="E188" s="154"/>
      <c r="F188" s="154"/>
      <c r="G188" s="154"/>
      <c r="H188" s="154"/>
      <c r="I188" s="154"/>
      <c r="J188" s="154"/>
    </row>
    <row r="189" spans="1:10" ht="14.1" customHeight="1">
      <c r="A189" s="154"/>
      <c r="B189" s="154"/>
      <c r="C189" s="154"/>
      <c r="D189" s="154"/>
      <c r="E189" s="154"/>
      <c r="F189" s="154"/>
      <c r="G189" s="154"/>
      <c r="H189" s="154"/>
      <c r="I189" s="154"/>
      <c r="J189" s="154"/>
    </row>
    <row r="190" spans="1:10" ht="14.1" customHeight="1">
      <c r="A190" s="154"/>
      <c r="B190" s="154"/>
      <c r="C190" s="154"/>
      <c r="D190" s="154"/>
      <c r="E190" s="154"/>
      <c r="F190" s="154"/>
      <c r="G190" s="154"/>
      <c r="H190" s="154"/>
      <c r="I190" s="154"/>
      <c r="J190" s="154"/>
    </row>
    <row r="191" spans="1:10" ht="14.1" customHeight="1">
      <c r="A191" s="154"/>
      <c r="B191" s="154"/>
      <c r="C191" s="154"/>
      <c r="D191" s="154"/>
      <c r="E191" s="154"/>
      <c r="F191" s="154"/>
      <c r="G191" s="154"/>
      <c r="H191" s="154"/>
      <c r="I191" s="154"/>
      <c r="J191" s="154"/>
    </row>
    <row r="192" spans="1:10" ht="14.1" customHeight="1">
      <c r="A192" s="154"/>
      <c r="B192" s="154"/>
      <c r="C192" s="154"/>
      <c r="D192" s="154"/>
      <c r="E192" s="154"/>
      <c r="F192" s="154"/>
      <c r="G192" s="154"/>
      <c r="H192" s="154"/>
      <c r="I192" s="154"/>
      <c r="J192" s="154"/>
    </row>
    <row r="193" spans="1:10" ht="14.1" customHeight="1">
      <c r="A193" s="154"/>
      <c r="B193" s="154"/>
      <c r="C193" s="154"/>
      <c r="D193" s="154"/>
      <c r="E193" s="154"/>
      <c r="F193" s="154"/>
      <c r="G193" s="154"/>
      <c r="H193" s="154"/>
      <c r="I193" s="154"/>
      <c r="J193" s="154"/>
    </row>
    <row r="194" spans="1:10" ht="14.1" customHeight="1">
      <c r="A194" s="154"/>
      <c r="B194" s="154"/>
      <c r="C194" s="154"/>
      <c r="D194" s="154"/>
      <c r="E194" s="154"/>
      <c r="F194" s="154"/>
      <c r="G194" s="154"/>
      <c r="H194" s="154"/>
      <c r="I194" s="154"/>
      <c r="J194" s="154"/>
    </row>
    <row r="195" spans="1:10" ht="14.1" customHeight="1">
      <c r="A195" s="154"/>
      <c r="B195" s="154"/>
      <c r="C195" s="154"/>
      <c r="D195" s="154"/>
      <c r="E195" s="154"/>
      <c r="F195" s="154"/>
      <c r="G195" s="154"/>
      <c r="H195" s="154"/>
      <c r="I195" s="154"/>
      <c r="J195" s="154"/>
    </row>
    <row r="196" spans="1:10" ht="14.1" customHeight="1">
      <c r="A196" s="155"/>
      <c r="B196" s="154"/>
      <c r="C196" s="154"/>
      <c r="D196" s="154"/>
      <c r="E196" s="154"/>
      <c r="F196" s="154"/>
      <c r="G196" s="154"/>
      <c r="H196" s="154"/>
      <c r="I196" s="154"/>
      <c r="J196" s="154"/>
    </row>
    <row r="197" spans="1:10" ht="14.1" customHeight="1">
      <c r="A197" s="156"/>
      <c r="B197" s="154"/>
      <c r="C197" s="154"/>
      <c r="D197" s="154"/>
      <c r="E197" s="154"/>
      <c r="F197" s="154"/>
      <c r="G197" s="154"/>
      <c r="H197" s="154"/>
      <c r="I197" s="154"/>
      <c r="J197" s="154"/>
    </row>
    <row r="198" spans="1:10" ht="14.1" hidden="1" customHeight="1">
      <c r="A198" s="159" t="s">
        <v>41</v>
      </c>
      <c r="B198" s="154"/>
      <c r="C198" s="154"/>
      <c r="D198" s="154"/>
      <c r="E198" s="154"/>
      <c r="F198" s="154"/>
      <c r="G198" s="154"/>
      <c r="H198" s="154"/>
      <c r="I198" s="154"/>
      <c r="J198" s="154"/>
    </row>
    <row r="199" spans="1:10" ht="14.1" hidden="1" customHeight="1">
      <c r="A199" s="160" t="s">
        <v>67</v>
      </c>
      <c r="B199" s="154"/>
      <c r="C199" s="154"/>
      <c r="D199" s="154"/>
      <c r="E199" s="154"/>
      <c r="F199" s="154"/>
      <c r="G199" s="154"/>
      <c r="H199" s="154"/>
      <c r="I199" s="154"/>
      <c r="J199" s="154"/>
    </row>
    <row r="200" spans="1:10" ht="14.1" hidden="1" customHeight="1">
      <c r="A200" s="160" t="s">
        <v>42</v>
      </c>
      <c r="B200" s="154"/>
      <c r="C200" s="154"/>
      <c r="D200" s="154"/>
      <c r="E200" s="154"/>
      <c r="F200" s="154"/>
      <c r="G200" s="154"/>
      <c r="H200" s="154"/>
      <c r="I200" s="154"/>
      <c r="J200" s="154"/>
    </row>
    <row r="201" spans="1:10" ht="14.1" hidden="1" customHeight="1">
      <c r="A201" s="160" t="s">
        <v>43</v>
      </c>
      <c r="B201" s="154"/>
      <c r="C201" s="154"/>
      <c r="D201" s="154"/>
      <c r="E201" s="154"/>
      <c r="F201" s="154"/>
      <c r="G201" s="154"/>
      <c r="H201" s="154"/>
      <c r="I201" s="154"/>
      <c r="J201" s="154"/>
    </row>
    <row r="202" spans="1:10" ht="14.1" hidden="1" customHeight="1">
      <c r="A202" s="160" t="s">
        <v>44</v>
      </c>
      <c r="B202" s="154"/>
      <c r="C202" s="154"/>
      <c r="D202" s="154"/>
      <c r="E202" s="154"/>
      <c r="F202" s="154"/>
      <c r="G202" s="154"/>
      <c r="H202" s="154"/>
      <c r="I202" s="154"/>
      <c r="J202" s="154"/>
    </row>
    <row r="203" spans="1:10" ht="14.1" hidden="1" customHeight="1">
      <c r="A203" s="160" t="s">
        <v>45</v>
      </c>
      <c r="B203" s="154"/>
      <c r="C203" s="154"/>
      <c r="D203" s="154"/>
      <c r="E203" s="154"/>
      <c r="F203" s="154"/>
      <c r="G203" s="154"/>
      <c r="H203" s="154"/>
      <c r="I203" s="154"/>
      <c r="J203" s="154"/>
    </row>
    <row r="204" spans="1:10" ht="14.1" hidden="1" customHeight="1">
      <c r="A204" s="160" t="s">
        <v>46</v>
      </c>
      <c r="B204" s="154"/>
      <c r="C204" s="154"/>
      <c r="D204" s="154"/>
      <c r="E204" s="154"/>
      <c r="F204" s="154"/>
      <c r="G204" s="154"/>
      <c r="H204" s="154"/>
      <c r="I204" s="154"/>
      <c r="J204" s="154"/>
    </row>
    <row r="205" spans="1:10" ht="14.1" hidden="1" customHeight="1">
      <c r="A205" s="160" t="s">
        <v>47</v>
      </c>
      <c r="B205" s="154"/>
      <c r="C205" s="154"/>
      <c r="D205" s="154"/>
      <c r="E205" s="154"/>
      <c r="F205" s="154"/>
      <c r="G205" s="154"/>
      <c r="H205" s="154"/>
      <c r="I205" s="154"/>
      <c r="J205" s="154"/>
    </row>
    <row r="206" spans="1:10" ht="14.1" hidden="1" customHeight="1">
      <c r="A206" s="160" t="s">
        <v>48</v>
      </c>
      <c r="B206" s="154"/>
      <c r="C206" s="154"/>
      <c r="D206" s="154"/>
      <c r="E206" s="154"/>
      <c r="F206" s="154"/>
      <c r="G206" s="154"/>
      <c r="H206" s="154"/>
      <c r="I206" s="154"/>
      <c r="J206" s="154"/>
    </row>
    <row r="207" spans="1:10" ht="14.1" hidden="1" customHeight="1">
      <c r="A207" s="160" t="s">
        <v>49</v>
      </c>
      <c r="B207" s="154"/>
      <c r="C207" s="154"/>
      <c r="D207" s="154"/>
      <c r="E207" s="154"/>
      <c r="F207" s="154"/>
      <c r="G207" s="154"/>
      <c r="H207" s="154"/>
      <c r="I207" s="154"/>
      <c r="J207" s="154"/>
    </row>
    <row r="208" spans="1:10" ht="14.1" hidden="1" customHeight="1">
      <c r="A208" s="160" t="s">
        <v>50</v>
      </c>
      <c r="B208" s="154"/>
      <c r="C208" s="154"/>
      <c r="D208" s="154"/>
      <c r="E208" s="154"/>
      <c r="F208" s="154"/>
      <c r="G208" s="154"/>
      <c r="H208" s="154"/>
      <c r="I208" s="154"/>
      <c r="J208" s="154"/>
    </row>
    <row r="209" spans="1:10" ht="14.1" hidden="1" customHeight="1">
      <c r="A209" s="160" t="s">
        <v>51</v>
      </c>
      <c r="B209" s="154"/>
      <c r="C209" s="154"/>
      <c r="D209" s="154"/>
      <c r="E209" s="154"/>
      <c r="F209" s="154"/>
      <c r="G209" s="154"/>
      <c r="H209" s="154"/>
      <c r="I209" s="154"/>
      <c r="J209" s="154"/>
    </row>
    <row r="210" spans="1:10" ht="14.1" hidden="1" customHeight="1">
      <c r="A210" s="160" t="s">
        <v>52</v>
      </c>
      <c r="B210" s="154"/>
      <c r="C210" s="154"/>
      <c r="D210" s="154"/>
      <c r="E210" s="154"/>
      <c r="F210" s="154"/>
      <c r="G210" s="154"/>
      <c r="H210" s="154"/>
      <c r="I210" s="154"/>
      <c r="J210" s="154"/>
    </row>
    <row r="211" spans="1:10" ht="14.1" hidden="1" customHeight="1">
      <c r="A211" s="160" t="s">
        <v>68</v>
      </c>
      <c r="B211" s="154"/>
      <c r="C211" s="154"/>
      <c r="D211" s="154"/>
      <c r="E211" s="154"/>
      <c r="F211" s="154"/>
      <c r="G211" s="154"/>
      <c r="H211" s="154"/>
      <c r="I211" s="154"/>
      <c r="J211" s="154"/>
    </row>
    <row r="212" spans="1:10" ht="14.1" hidden="1" customHeight="1">
      <c r="A212" s="160" t="s">
        <v>53</v>
      </c>
      <c r="B212" s="154"/>
      <c r="C212" s="154"/>
      <c r="D212" s="154"/>
      <c r="E212" s="154"/>
      <c r="F212" s="154"/>
      <c r="G212" s="154"/>
      <c r="H212" s="154"/>
      <c r="I212" s="154"/>
      <c r="J212" s="154"/>
    </row>
    <row r="213" spans="1:10" ht="14.1" hidden="1" customHeight="1">
      <c r="A213" s="160" t="s">
        <v>54</v>
      </c>
      <c r="B213" s="154"/>
      <c r="C213" s="154"/>
      <c r="D213" s="154"/>
      <c r="E213" s="154"/>
      <c r="F213" s="154"/>
      <c r="G213" s="154"/>
      <c r="H213" s="154"/>
      <c r="I213" s="154"/>
      <c r="J213" s="154"/>
    </row>
    <row r="214" spans="1:10" ht="14.1" hidden="1" customHeight="1">
      <c r="A214" s="160" t="s">
        <v>55</v>
      </c>
      <c r="B214" s="154"/>
      <c r="C214" s="154"/>
      <c r="D214" s="154"/>
      <c r="E214" s="154"/>
      <c r="F214" s="154"/>
      <c r="G214" s="154"/>
      <c r="H214" s="154"/>
      <c r="I214" s="154"/>
      <c r="J214" s="154"/>
    </row>
    <row r="215" spans="1:10" ht="14.1" hidden="1" customHeight="1">
      <c r="A215" s="160" t="s">
        <v>56</v>
      </c>
      <c r="B215" s="154"/>
      <c r="C215" s="154"/>
      <c r="D215" s="154"/>
      <c r="E215" s="154"/>
      <c r="F215" s="154"/>
      <c r="G215" s="154"/>
      <c r="H215" s="154"/>
      <c r="I215" s="154"/>
      <c r="J215" s="154"/>
    </row>
    <row r="216" spans="1:10" ht="14.1" hidden="1" customHeight="1">
      <c r="A216" s="160" t="s">
        <v>57</v>
      </c>
      <c r="B216" s="154"/>
      <c r="C216" s="154"/>
      <c r="D216" s="154"/>
      <c r="E216" s="154"/>
      <c r="F216" s="154"/>
      <c r="G216" s="154"/>
      <c r="H216" s="154"/>
      <c r="I216" s="154"/>
      <c r="J216" s="154"/>
    </row>
    <row r="217" spans="1:10" ht="14.1" hidden="1" customHeight="1">
      <c r="A217" s="160" t="s">
        <v>58</v>
      </c>
      <c r="B217" s="154"/>
      <c r="C217" s="154"/>
      <c r="D217" s="154"/>
      <c r="E217" s="154"/>
      <c r="F217" s="154"/>
      <c r="G217" s="154"/>
      <c r="H217" s="154"/>
      <c r="I217" s="154"/>
      <c r="J217" s="154"/>
    </row>
    <row r="218" spans="1:10" ht="14.1" hidden="1" customHeight="1">
      <c r="A218" s="160" t="s">
        <v>59</v>
      </c>
      <c r="B218" s="154"/>
      <c r="C218" s="154"/>
      <c r="D218" s="154"/>
      <c r="E218" s="154"/>
      <c r="F218" s="154"/>
      <c r="G218" s="154"/>
      <c r="H218" s="154"/>
      <c r="I218" s="154"/>
      <c r="J218" s="154"/>
    </row>
    <row r="219" spans="1:10" ht="14.1" hidden="1" customHeight="1">
      <c r="A219" s="160" t="s">
        <v>60</v>
      </c>
      <c r="B219" s="154"/>
      <c r="C219" s="154"/>
      <c r="D219" s="154"/>
      <c r="E219" s="154"/>
      <c r="F219" s="154"/>
      <c r="G219" s="154"/>
      <c r="H219" s="154"/>
      <c r="I219" s="154"/>
      <c r="J219" s="154"/>
    </row>
    <row r="220" spans="1:10" ht="14.1" hidden="1" customHeight="1">
      <c r="A220" s="161" t="s">
        <v>61</v>
      </c>
      <c r="B220" s="154"/>
      <c r="C220" s="154"/>
      <c r="D220" s="154"/>
      <c r="E220" s="154"/>
      <c r="F220" s="154"/>
      <c r="G220" s="154"/>
      <c r="H220" s="154"/>
      <c r="I220" s="154"/>
      <c r="J220" s="154"/>
    </row>
    <row r="221" spans="1:10" ht="14.1" hidden="1" customHeight="1">
      <c r="A221" s="161" t="s">
        <v>62</v>
      </c>
      <c r="B221" s="154"/>
      <c r="C221" s="154"/>
      <c r="D221" s="154"/>
      <c r="E221" s="154"/>
      <c r="F221" s="154"/>
      <c r="G221" s="154"/>
      <c r="H221" s="154"/>
      <c r="I221" s="154"/>
      <c r="J221" s="154"/>
    </row>
    <row r="222" spans="1:10" ht="14.1" hidden="1" customHeight="1">
      <c r="A222" s="161" t="s">
        <v>63</v>
      </c>
      <c r="B222" s="154"/>
      <c r="C222" s="154"/>
      <c r="D222" s="154"/>
      <c r="E222" s="154"/>
      <c r="F222" s="154"/>
      <c r="G222" s="154"/>
      <c r="H222" s="154"/>
      <c r="I222" s="154"/>
      <c r="J222" s="154"/>
    </row>
    <row r="223" spans="1:10" ht="14.1" hidden="1" customHeight="1">
      <c r="A223" s="161" t="s">
        <v>64</v>
      </c>
      <c r="B223" s="154"/>
      <c r="C223" s="154"/>
      <c r="D223" s="154"/>
      <c r="E223" s="154"/>
      <c r="F223" s="154"/>
      <c r="G223" s="154"/>
      <c r="H223" s="154"/>
      <c r="I223" s="154"/>
      <c r="J223" s="154"/>
    </row>
    <row r="224" spans="1:10" ht="14.1" hidden="1" customHeight="1">
      <c r="A224" s="161" t="s">
        <v>69</v>
      </c>
      <c r="B224" s="154"/>
      <c r="C224" s="154"/>
      <c r="D224" s="154"/>
      <c r="E224" s="154"/>
      <c r="F224" s="154"/>
      <c r="G224" s="154"/>
      <c r="H224" s="154"/>
      <c r="I224" s="154"/>
      <c r="J224" s="154"/>
    </row>
    <row r="225" spans="1:10" ht="14.1" hidden="1" customHeight="1">
      <c r="A225" s="161" t="s">
        <v>65</v>
      </c>
      <c r="B225" s="154"/>
      <c r="C225" s="154"/>
      <c r="D225" s="154"/>
      <c r="E225" s="154"/>
      <c r="F225" s="154"/>
      <c r="G225" s="154"/>
      <c r="H225" s="154"/>
      <c r="I225" s="154"/>
      <c r="J225" s="154"/>
    </row>
    <row r="226" spans="1:10" ht="14.1" hidden="1" customHeight="1">
      <c r="A226" s="161" t="s">
        <v>66</v>
      </c>
      <c r="B226" s="154"/>
      <c r="C226" s="154"/>
      <c r="D226" s="154"/>
      <c r="E226" s="154"/>
      <c r="F226" s="154"/>
      <c r="G226" s="154"/>
      <c r="H226" s="154"/>
      <c r="I226" s="154"/>
      <c r="J226" s="154"/>
    </row>
    <row r="227" spans="1:10" ht="14.1" hidden="1" customHeight="1"/>
  </sheetData>
  <dataValidations count="2">
    <dataValidation type="list" showDropDown="1" showInputMessage="1" showErrorMessage="1" sqref="C5:D5">
      <formula1>$A$196:$A$224</formula1>
    </dataValidation>
    <dataValidation type="list" allowBlank="1" showInputMessage="1" showErrorMessage="1" sqref="A5:B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2" sqref="B2"/>
    </sheetView>
  </sheetViews>
  <sheetFormatPr defaultColWidth="9.6640625" defaultRowHeight="14.1" customHeight="1"/>
  <cols>
    <col min="1" max="1" width="4.6640625" style="1" customWidth="1"/>
    <col min="2" max="2" width="59.6640625" style="1" customWidth="1"/>
    <col min="3" max="3" width="18.44140625" style="1" customWidth="1"/>
    <col min="4" max="4" width="18.5546875" style="1" customWidth="1"/>
    <col min="5" max="5" width="18.6640625" style="1" customWidth="1"/>
    <col min="6" max="6" width="17.44140625" style="1" customWidth="1"/>
    <col min="7" max="7" width="17.6640625" style="1" customWidth="1"/>
    <col min="8" max="8" width="1.6640625" style="1" customWidth="1"/>
    <col min="9" max="9" width="9.88671875" style="1" bestFit="1" customWidth="1"/>
    <col min="10" max="10" width="9.77734375" style="1" bestFit="1" customWidth="1"/>
    <col min="11" max="16384" width="9.6640625" style="1"/>
  </cols>
  <sheetData>
    <row r="1" spans="1:10" ht="21.95" customHeight="1">
      <c r="A1" s="1013" t="s">
        <v>39</v>
      </c>
      <c r="B1" s="958"/>
      <c r="C1" s="959"/>
      <c r="D1" s="959"/>
      <c r="E1" s="959"/>
      <c r="F1" s="959"/>
      <c r="G1" s="959"/>
      <c r="H1" s="960"/>
      <c r="I1" s="957"/>
      <c r="J1" s="957"/>
    </row>
    <row r="2" spans="1:10" ht="24" customHeight="1">
      <c r="A2" s="958" t="s">
        <v>0</v>
      </c>
      <c r="B2" s="958"/>
      <c r="C2" s="958"/>
      <c r="D2" s="958"/>
      <c r="E2" s="958"/>
      <c r="F2" s="958"/>
      <c r="G2" s="958"/>
      <c r="H2" s="960"/>
      <c r="I2" s="957"/>
      <c r="J2" s="957"/>
    </row>
    <row r="3" spans="1:10" ht="23.1" customHeight="1">
      <c r="A3" s="1008" t="s">
        <v>114</v>
      </c>
      <c r="B3" s="958"/>
      <c r="C3" s="958"/>
      <c r="D3" s="958"/>
      <c r="E3" s="958"/>
      <c r="F3" s="958"/>
      <c r="G3" s="958"/>
      <c r="H3" s="960"/>
      <c r="I3" s="957"/>
      <c r="J3" s="957"/>
    </row>
    <row r="4" spans="1:10" ht="15" customHeight="1">
      <c r="A4" s="958"/>
      <c r="B4" s="958"/>
      <c r="C4" s="996"/>
      <c r="D4" s="996"/>
      <c r="E4" s="996"/>
      <c r="F4" s="958"/>
      <c r="G4" s="958"/>
      <c r="H4" s="960"/>
      <c r="I4" s="957"/>
      <c r="J4" s="957"/>
    </row>
    <row r="5" spans="1:10" ht="24.75" customHeight="1" thickBot="1">
      <c r="A5" s="958"/>
      <c r="B5" s="1006" t="s">
        <v>115</v>
      </c>
      <c r="C5" s="1180" t="s">
        <v>66</v>
      </c>
      <c r="D5" s="1180"/>
      <c r="E5" s="1180"/>
      <c r="F5" s="1180"/>
      <c r="G5" s="1180"/>
      <c r="H5" s="960"/>
      <c r="I5" s="957"/>
      <c r="J5" s="957"/>
    </row>
    <row r="6" spans="1:10" ht="15" customHeight="1">
      <c r="A6" s="958"/>
      <c r="B6" s="958"/>
      <c r="C6" s="996"/>
      <c r="D6" s="996"/>
      <c r="E6" s="996"/>
      <c r="F6" s="958"/>
      <c r="G6" s="958"/>
      <c r="H6" s="960"/>
      <c r="I6" s="957"/>
      <c r="J6" s="957"/>
    </row>
    <row r="7" spans="1:10" ht="14.1" customHeight="1" thickBot="1">
      <c r="A7" s="960"/>
      <c r="B7" s="960"/>
      <c r="C7" s="960"/>
      <c r="D7" s="960"/>
      <c r="E7" s="960"/>
      <c r="F7" s="960"/>
      <c r="G7" s="960"/>
      <c r="H7" s="960"/>
      <c r="I7" s="957"/>
      <c r="J7" s="957"/>
    </row>
    <row r="8" spans="1:10" ht="106.9" customHeight="1" thickBot="1">
      <c r="A8" s="1002"/>
      <c r="B8" s="1003" t="s">
        <v>7</v>
      </c>
      <c r="C8" s="1003" t="s">
        <v>71</v>
      </c>
      <c r="D8" s="1003" t="s">
        <v>95</v>
      </c>
      <c r="E8" s="1003" t="s">
        <v>98</v>
      </c>
      <c r="F8" s="1003" t="s">
        <v>116</v>
      </c>
      <c r="G8" s="1004" t="s">
        <v>36</v>
      </c>
      <c r="H8" s="997"/>
      <c r="I8" s="957"/>
      <c r="J8" s="957"/>
    </row>
    <row r="9" spans="1:10" ht="24.6" customHeight="1">
      <c r="A9" s="998" t="s">
        <v>1</v>
      </c>
      <c r="B9" s="999" t="s">
        <v>8</v>
      </c>
      <c r="C9" s="1000"/>
      <c r="D9" s="1001"/>
      <c r="E9" s="1001"/>
      <c r="F9" s="1001"/>
      <c r="G9" s="1001"/>
      <c r="H9" s="961"/>
      <c r="I9" s="957"/>
      <c r="J9" s="957"/>
    </row>
    <row r="10" spans="1:10" ht="24.6" customHeight="1">
      <c r="A10" s="965">
        <v>1</v>
      </c>
      <c r="B10" s="989" t="s">
        <v>9</v>
      </c>
      <c r="C10" s="966">
        <v>156767.33999999973</v>
      </c>
      <c r="D10" s="966">
        <v>0</v>
      </c>
      <c r="E10" s="966">
        <v>0</v>
      </c>
      <c r="F10" s="966">
        <v>0</v>
      </c>
      <c r="G10" s="1062">
        <f>SUM(C10:F10)</f>
        <v>156767.33999999973</v>
      </c>
      <c r="H10" s="961"/>
      <c r="I10" s="957"/>
      <c r="J10" s="957"/>
    </row>
    <row r="11" spans="1:10" ht="24.6" customHeight="1">
      <c r="A11" s="965">
        <v>2</v>
      </c>
      <c r="B11" s="989" t="s">
        <v>10</v>
      </c>
      <c r="C11" s="967">
        <v>377155.12999999936</v>
      </c>
      <c r="D11" s="967">
        <v>0</v>
      </c>
      <c r="E11" s="967">
        <v>0</v>
      </c>
      <c r="F11" s="967">
        <v>0</v>
      </c>
      <c r="G11" s="1165">
        <f t="shared" ref="G11:G13" si="0">SUM(C11:F11)</f>
        <v>377155.12999999936</v>
      </c>
      <c r="H11" s="961"/>
      <c r="I11" s="957"/>
      <c r="J11" s="957"/>
    </row>
    <row r="12" spans="1:10" ht="24.6" customHeight="1">
      <c r="A12" s="965">
        <v>3</v>
      </c>
      <c r="B12" s="989" t="s">
        <v>11</v>
      </c>
      <c r="C12" s="967">
        <v>136702.95999999979</v>
      </c>
      <c r="D12" s="967">
        <v>1646.96</v>
      </c>
      <c r="E12" s="967">
        <v>0</v>
      </c>
      <c r="F12" s="967">
        <v>0</v>
      </c>
      <c r="G12" s="1165">
        <f t="shared" si="0"/>
        <v>138349.91999999978</v>
      </c>
      <c r="H12" s="961"/>
      <c r="I12" s="957"/>
      <c r="J12" s="957"/>
    </row>
    <row r="13" spans="1:10" ht="24.6" customHeight="1">
      <c r="A13" s="968">
        <v>4</v>
      </c>
      <c r="B13" s="989" t="s">
        <v>12</v>
      </c>
      <c r="C13" s="967">
        <v>5290.45</v>
      </c>
      <c r="D13" s="967">
        <v>0</v>
      </c>
      <c r="E13" s="967">
        <v>0</v>
      </c>
      <c r="F13" s="967">
        <v>0</v>
      </c>
      <c r="G13" s="1165">
        <f t="shared" si="0"/>
        <v>5290.45</v>
      </c>
      <c r="H13" s="961"/>
      <c r="I13" s="957"/>
      <c r="J13" s="957"/>
    </row>
    <row r="14" spans="1:10" ht="24.6" customHeight="1">
      <c r="A14" s="969"/>
      <c r="B14" s="1005" t="s">
        <v>13</v>
      </c>
      <c r="C14" s="1066">
        <f>SUM(C10:C13)</f>
        <v>675915.87999999872</v>
      </c>
      <c r="D14" s="1066">
        <f t="shared" ref="D14:F14" si="1">SUM(D10:D13)</f>
        <v>1646.96</v>
      </c>
      <c r="E14" s="1066">
        <f t="shared" si="1"/>
        <v>0</v>
      </c>
      <c r="F14" s="1066">
        <f t="shared" si="1"/>
        <v>0</v>
      </c>
      <c r="G14" s="1166">
        <f>SUM(C14:F14)</f>
        <v>677562.83999999869</v>
      </c>
      <c r="H14" s="961"/>
      <c r="I14" s="1070"/>
      <c r="J14" s="1070"/>
    </row>
    <row r="15" spans="1:10" ht="43.9" customHeight="1">
      <c r="A15" s="962" t="s">
        <v>2</v>
      </c>
      <c r="B15" s="963" t="s">
        <v>14</v>
      </c>
      <c r="C15" s="970"/>
      <c r="D15" s="970"/>
      <c r="E15" s="970"/>
      <c r="F15" s="970"/>
      <c r="G15" s="1165"/>
      <c r="H15" s="961"/>
      <c r="I15" s="1064"/>
      <c r="J15" s="1064"/>
    </row>
    <row r="16" spans="1:10" ht="24.6" customHeight="1">
      <c r="A16" s="971">
        <v>1</v>
      </c>
      <c r="B16" s="990" t="s">
        <v>15</v>
      </c>
      <c r="C16" s="972">
        <v>0</v>
      </c>
      <c r="D16" s="972">
        <v>0</v>
      </c>
      <c r="E16" s="972">
        <v>0</v>
      </c>
      <c r="F16" s="972">
        <v>0</v>
      </c>
      <c r="G16" s="1165">
        <f>SUM(C16:F16)</f>
        <v>0</v>
      </c>
      <c r="H16" s="961"/>
      <c r="I16" s="1064"/>
      <c r="J16" s="1064"/>
    </row>
    <row r="17" spans="1:10" ht="43.9" customHeight="1">
      <c r="A17" s="973"/>
      <c r="B17" s="974" t="s">
        <v>16</v>
      </c>
      <c r="C17" s="1066">
        <f>SUM(C16)</f>
        <v>0</v>
      </c>
      <c r="D17" s="1066">
        <f t="shared" ref="D17:F17" si="2">SUM(D16)</f>
        <v>0</v>
      </c>
      <c r="E17" s="1066">
        <f t="shared" si="2"/>
        <v>0</v>
      </c>
      <c r="F17" s="1066">
        <f t="shared" si="2"/>
        <v>0</v>
      </c>
      <c r="G17" s="1166">
        <f>SUM(C17:F17)</f>
        <v>0</v>
      </c>
      <c r="H17" s="961"/>
      <c r="I17" s="1068"/>
      <c r="J17" s="1070"/>
    </row>
    <row r="18" spans="1:10" ht="43.9" customHeight="1">
      <c r="A18" s="962" t="s">
        <v>3</v>
      </c>
      <c r="B18" s="963" t="s">
        <v>38</v>
      </c>
      <c r="C18" s="970">
        <v>189942.14000000007</v>
      </c>
      <c r="D18" s="970">
        <v>224600</v>
      </c>
      <c r="E18" s="970">
        <v>0</v>
      </c>
      <c r="F18" s="970">
        <v>0</v>
      </c>
      <c r="G18" s="1165">
        <f>SUM(C18:F18)</f>
        <v>414542.14000000007</v>
      </c>
      <c r="H18" s="961"/>
      <c r="I18" s="1064"/>
      <c r="J18" s="1064"/>
    </row>
    <row r="19" spans="1:10" ht="24.6" customHeight="1">
      <c r="A19" s="973"/>
      <c r="B19" s="974" t="s">
        <v>17</v>
      </c>
      <c r="C19" s="1066">
        <f>SUM(C18)</f>
        <v>189942.14000000007</v>
      </c>
      <c r="D19" s="1066">
        <f t="shared" ref="D19:F19" si="3">SUM(D18)</f>
        <v>224600</v>
      </c>
      <c r="E19" s="1066">
        <f t="shared" si="3"/>
        <v>0</v>
      </c>
      <c r="F19" s="1066">
        <f t="shared" si="3"/>
        <v>0</v>
      </c>
      <c r="G19" s="1166">
        <f>SUM(C19:F19)</f>
        <v>414542.14000000007</v>
      </c>
      <c r="H19" s="961"/>
      <c r="I19" s="1068"/>
      <c r="J19" s="1070"/>
    </row>
    <row r="20" spans="1:10" ht="24.6" customHeight="1">
      <c r="A20" s="962" t="s">
        <v>4</v>
      </c>
      <c r="B20" s="963" t="s">
        <v>18</v>
      </c>
      <c r="C20" s="1012"/>
      <c r="D20" s="970"/>
      <c r="E20" s="970"/>
      <c r="F20" s="970"/>
      <c r="G20" s="1165"/>
      <c r="H20" s="961"/>
      <c r="I20" s="1064"/>
      <c r="J20" s="1064"/>
    </row>
    <row r="21" spans="1:10" ht="24.6" customHeight="1">
      <c r="A21" s="965">
        <v>1</v>
      </c>
      <c r="B21" s="989" t="s">
        <v>19</v>
      </c>
      <c r="C21" s="1011">
        <v>1102.95</v>
      </c>
      <c r="D21" s="967">
        <v>35000</v>
      </c>
      <c r="E21" s="967">
        <v>0</v>
      </c>
      <c r="F21" s="967">
        <v>0</v>
      </c>
      <c r="G21" s="1165">
        <f t="shared" ref="G21:G27" si="4">SUM(C21:F21)</f>
        <v>36102.949999999997</v>
      </c>
      <c r="H21" s="961"/>
      <c r="I21" s="1064"/>
      <c r="J21" s="1064"/>
    </row>
    <row r="22" spans="1:10" ht="24.6" customHeight="1">
      <c r="A22" s="965">
        <v>2</v>
      </c>
      <c r="B22" s="990" t="s">
        <v>40</v>
      </c>
      <c r="C22" s="1011">
        <v>0</v>
      </c>
      <c r="D22" s="967">
        <v>0</v>
      </c>
      <c r="E22" s="967">
        <v>0</v>
      </c>
      <c r="F22" s="967">
        <v>0</v>
      </c>
      <c r="G22" s="1165">
        <f t="shared" si="4"/>
        <v>0</v>
      </c>
      <c r="H22" s="961"/>
      <c r="I22" s="1064"/>
      <c r="J22" s="1064"/>
    </row>
    <row r="23" spans="1:10" ht="24.6" customHeight="1">
      <c r="A23" s="965">
        <v>3</v>
      </c>
      <c r="B23" s="989" t="s">
        <v>20</v>
      </c>
      <c r="C23" s="1011">
        <v>9777.7900000000009</v>
      </c>
      <c r="D23" s="967">
        <v>0</v>
      </c>
      <c r="E23" s="967">
        <v>0</v>
      </c>
      <c r="F23" s="967">
        <v>0</v>
      </c>
      <c r="G23" s="1165">
        <f t="shared" si="4"/>
        <v>9777.7900000000009</v>
      </c>
      <c r="H23" s="961"/>
      <c r="I23" s="1064"/>
      <c r="J23" s="1064"/>
    </row>
    <row r="24" spans="1:10" ht="24.6" customHeight="1">
      <c r="A24" s="965">
        <v>4</v>
      </c>
      <c r="B24" s="989" t="s">
        <v>21</v>
      </c>
      <c r="C24" s="1011">
        <v>0</v>
      </c>
      <c r="D24" s="967">
        <v>0</v>
      </c>
      <c r="E24" s="967">
        <v>0</v>
      </c>
      <c r="F24" s="967">
        <v>0</v>
      </c>
      <c r="G24" s="1165">
        <f t="shared" si="4"/>
        <v>0</v>
      </c>
      <c r="H24" s="961"/>
      <c r="I24" s="1064"/>
      <c r="J24" s="1064"/>
    </row>
    <row r="25" spans="1:10" ht="24.6" customHeight="1">
      <c r="A25" s="965">
        <v>5</v>
      </c>
      <c r="B25" s="989" t="s">
        <v>22</v>
      </c>
      <c r="C25" s="1011">
        <v>0</v>
      </c>
      <c r="D25" s="967">
        <v>0</v>
      </c>
      <c r="E25" s="967">
        <v>0</v>
      </c>
      <c r="F25" s="967">
        <v>0</v>
      </c>
      <c r="G25" s="1165">
        <f t="shared" si="4"/>
        <v>0</v>
      </c>
      <c r="H25" s="961"/>
      <c r="I25" s="1064"/>
      <c r="J25" s="1064"/>
    </row>
    <row r="26" spans="1:10" ht="24.6" customHeight="1">
      <c r="A26" s="965">
        <v>6</v>
      </c>
      <c r="B26" s="989" t="s">
        <v>23</v>
      </c>
      <c r="C26" s="1011">
        <v>245.1</v>
      </c>
      <c r="D26" s="967">
        <v>0</v>
      </c>
      <c r="E26" s="967">
        <v>0</v>
      </c>
      <c r="F26" s="967">
        <v>0</v>
      </c>
      <c r="G26" s="1165">
        <f t="shared" si="4"/>
        <v>245.1</v>
      </c>
      <c r="H26" s="961"/>
      <c r="I26" s="1064"/>
      <c r="J26" s="1064"/>
    </row>
    <row r="27" spans="1:10" ht="24.6" customHeight="1">
      <c r="A27" s="965">
        <v>7</v>
      </c>
      <c r="B27" s="989" t="s">
        <v>24</v>
      </c>
      <c r="C27" s="1010">
        <v>0</v>
      </c>
      <c r="D27" s="970">
        <v>0</v>
      </c>
      <c r="E27" s="970">
        <v>0</v>
      </c>
      <c r="F27" s="970">
        <v>0</v>
      </c>
      <c r="G27" s="1165">
        <f t="shared" si="4"/>
        <v>0</v>
      </c>
      <c r="H27" s="961"/>
      <c r="I27" s="1064"/>
      <c r="J27" s="1064"/>
    </row>
    <row r="28" spans="1:10" ht="24.6" customHeight="1">
      <c r="A28" s="975"/>
      <c r="B28" s="974" t="s">
        <v>25</v>
      </c>
      <c r="C28" s="1067">
        <f>SUM(C21:C27)</f>
        <v>11125.840000000002</v>
      </c>
      <c r="D28" s="1067">
        <f t="shared" ref="D28:F28" si="5">SUM(D21:D27)</f>
        <v>35000</v>
      </c>
      <c r="E28" s="1067">
        <f t="shared" si="5"/>
        <v>0</v>
      </c>
      <c r="F28" s="1067">
        <f t="shared" si="5"/>
        <v>0</v>
      </c>
      <c r="G28" s="1166">
        <f>SUM(C28:F28)</f>
        <v>46125.840000000004</v>
      </c>
      <c r="H28" s="976"/>
      <c r="I28" s="1064"/>
      <c r="J28" s="1064"/>
    </row>
    <row r="29" spans="1:10" ht="24.6" customHeight="1">
      <c r="A29" s="962" t="s">
        <v>5</v>
      </c>
      <c r="B29" s="988" t="s">
        <v>26</v>
      </c>
      <c r="C29" s="964"/>
      <c r="D29" s="964"/>
      <c r="E29" s="964"/>
      <c r="F29" s="964"/>
      <c r="G29" s="1167"/>
      <c r="H29" s="961"/>
      <c r="I29" s="1064"/>
      <c r="J29" s="1064"/>
    </row>
    <row r="30" spans="1:10" ht="24.6" customHeight="1">
      <c r="A30" s="965">
        <v>1</v>
      </c>
      <c r="B30" s="989" t="s">
        <v>27</v>
      </c>
      <c r="C30" s="967">
        <v>0</v>
      </c>
      <c r="D30" s="967">
        <v>0</v>
      </c>
      <c r="E30" s="967">
        <v>0</v>
      </c>
      <c r="F30" s="967">
        <v>0</v>
      </c>
      <c r="G30" s="1165">
        <f t="shared" ref="G30:G37" si="6">SUM(C30:F30)</f>
        <v>0</v>
      </c>
      <c r="H30" s="961"/>
      <c r="I30" s="1064"/>
      <c r="J30" s="1064"/>
    </row>
    <row r="31" spans="1:10" ht="24.6" customHeight="1">
      <c r="A31" s="965">
        <v>2</v>
      </c>
      <c r="B31" s="991" t="s">
        <v>28</v>
      </c>
      <c r="C31" s="967">
        <v>395</v>
      </c>
      <c r="D31" s="967">
        <v>0</v>
      </c>
      <c r="E31" s="967">
        <v>0</v>
      </c>
      <c r="F31" s="967">
        <v>0</v>
      </c>
      <c r="G31" s="1165">
        <f t="shared" si="6"/>
        <v>395</v>
      </c>
      <c r="H31" s="961"/>
      <c r="I31" s="1064"/>
      <c r="J31" s="1064"/>
    </row>
    <row r="32" spans="1:10" ht="24.6" customHeight="1">
      <c r="A32" s="965">
        <v>3</v>
      </c>
      <c r="B32" s="991" t="s">
        <v>29</v>
      </c>
      <c r="C32" s="967">
        <v>0</v>
      </c>
      <c r="D32" s="967">
        <v>0</v>
      </c>
      <c r="E32" s="967">
        <v>0</v>
      </c>
      <c r="F32" s="967">
        <v>0</v>
      </c>
      <c r="G32" s="1165">
        <f t="shared" si="6"/>
        <v>0</v>
      </c>
      <c r="H32" s="961"/>
      <c r="I32" s="1064"/>
      <c r="J32" s="1064"/>
    </row>
    <row r="33" spans="1:10" ht="24.6" customHeight="1">
      <c r="A33" s="965">
        <v>4</v>
      </c>
      <c r="B33" s="991" t="s">
        <v>30</v>
      </c>
      <c r="C33" s="967">
        <v>2564.21</v>
      </c>
      <c r="D33" s="967">
        <v>0</v>
      </c>
      <c r="E33" s="967">
        <v>0</v>
      </c>
      <c r="F33" s="967">
        <v>0</v>
      </c>
      <c r="G33" s="1165">
        <f t="shared" si="6"/>
        <v>2564.21</v>
      </c>
      <c r="H33" s="961"/>
      <c r="I33" s="1064"/>
      <c r="J33" s="1064"/>
    </row>
    <row r="34" spans="1:10" ht="24.6" customHeight="1">
      <c r="A34" s="965">
        <v>5</v>
      </c>
      <c r="B34" s="992" t="s">
        <v>31</v>
      </c>
      <c r="C34" s="967">
        <v>0</v>
      </c>
      <c r="D34" s="967">
        <v>0</v>
      </c>
      <c r="E34" s="967">
        <v>0</v>
      </c>
      <c r="F34" s="967">
        <v>0</v>
      </c>
      <c r="G34" s="1165">
        <f t="shared" si="6"/>
        <v>0</v>
      </c>
      <c r="H34" s="977"/>
      <c r="I34" s="1064"/>
      <c r="J34" s="1064"/>
    </row>
    <row r="35" spans="1:10" ht="24.6" customHeight="1">
      <c r="A35" s="965">
        <v>6</v>
      </c>
      <c r="B35" s="993" t="s">
        <v>32</v>
      </c>
      <c r="C35" s="967">
        <v>8794.77</v>
      </c>
      <c r="D35" s="967">
        <v>0</v>
      </c>
      <c r="E35" s="967">
        <v>0</v>
      </c>
      <c r="F35" s="967">
        <v>0</v>
      </c>
      <c r="G35" s="1165">
        <f t="shared" si="6"/>
        <v>8794.77</v>
      </c>
      <c r="H35" s="977"/>
      <c r="I35" s="1064"/>
      <c r="J35" s="1064"/>
    </row>
    <row r="36" spans="1:10" ht="24.6" customHeight="1">
      <c r="A36" s="965">
        <v>7</v>
      </c>
      <c r="B36" s="993" t="s">
        <v>33</v>
      </c>
      <c r="C36" s="967">
        <v>964.01</v>
      </c>
      <c r="D36" s="967">
        <v>0</v>
      </c>
      <c r="E36" s="967">
        <v>0</v>
      </c>
      <c r="F36" s="967">
        <v>0</v>
      </c>
      <c r="G36" s="1165">
        <f t="shared" si="6"/>
        <v>964.01</v>
      </c>
      <c r="H36" s="977"/>
      <c r="I36" s="1064"/>
      <c r="J36" s="1064"/>
    </row>
    <row r="37" spans="1:10" ht="24.6" customHeight="1">
      <c r="A37" s="965">
        <v>8</v>
      </c>
      <c r="B37" s="993" t="s">
        <v>34</v>
      </c>
      <c r="C37" s="967">
        <v>842.39</v>
      </c>
      <c r="D37" s="967">
        <v>0</v>
      </c>
      <c r="E37" s="967">
        <v>0</v>
      </c>
      <c r="F37" s="967">
        <v>0</v>
      </c>
      <c r="G37" s="1165">
        <f t="shared" si="6"/>
        <v>842.39</v>
      </c>
      <c r="H37" s="977"/>
      <c r="I37" s="1064"/>
      <c r="J37" s="1064"/>
    </row>
    <row r="38" spans="1:10" ht="24.6" customHeight="1">
      <c r="A38" s="978"/>
      <c r="B38" s="974" t="s">
        <v>37</v>
      </c>
      <c r="C38" s="1067">
        <f>SUM(C30:C37)</f>
        <v>13560.38</v>
      </c>
      <c r="D38" s="1067">
        <f t="shared" ref="D38:F38" si="7">SUM(D30:D37)</f>
        <v>0</v>
      </c>
      <c r="E38" s="1067">
        <f t="shared" si="7"/>
        <v>0</v>
      </c>
      <c r="F38" s="1067">
        <f t="shared" si="7"/>
        <v>0</v>
      </c>
      <c r="G38" s="1166">
        <f>SUM(C38:F38)</f>
        <v>13560.38</v>
      </c>
      <c r="H38" s="977"/>
      <c r="I38" s="1068"/>
      <c r="J38" s="1070"/>
    </row>
    <row r="39" spans="1:10" ht="24.6" customHeight="1" thickBot="1">
      <c r="A39" s="979"/>
      <c r="B39" s="980"/>
      <c r="C39" s="981"/>
      <c r="D39" s="981"/>
      <c r="E39" s="981"/>
      <c r="F39" s="981"/>
      <c r="G39" s="1033"/>
      <c r="H39" s="977"/>
      <c r="I39" s="1064"/>
      <c r="J39" s="1064"/>
    </row>
    <row r="40" spans="1:10" ht="24.6" customHeight="1" thickBot="1">
      <c r="A40" s="982"/>
      <c r="B40" s="134" t="s">
        <v>35</v>
      </c>
      <c r="C40" s="1069">
        <f>SUM(C14+C17+C19+C28+C38)</f>
        <v>890544.23999999883</v>
      </c>
      <c r="D40" s="1069">
        <f t="shared" ref="D40:F40" si="8">SUM(D14+D17+D19+D28+D38)</f>
        <v>261246.96</v>
      </c>
      <c r="E40" s="1069">
        <f t="shared" si="8"/>
        <v>0</v>
      </c>
      <c r="F40" s="1069">
        <f t="shared" si="8"/>
        <v>0</v>
      </c>
      <c r="G40" s="1069">
        <f t="shared" ref="G40" si="9">SUM(G14+G17+G19+G28+G38)</f>
        <v>1151791.1999999988</v>
      </c>
      <c r="H40" s="977"/>
      <c r="I40" s="1070"/>
      <c r="J40" s="1070"/>
    </row>
    <row r="41" spans="1:10" ht="20.25">
      <c r="A41" s="983"/>
      <c r="B41" s="984"/>
      <c r="C41" s="985"/>
      <c r="D41" s="985"/>
      <c r="E41" s="985"/>
      <c r="F41" s="985"/>
      <c r="G41" s="985"/>
      <c r="H41" s="957"/>
      <c r="I41" s="957"/>
      <c r="J41" s="957"/>
    </row>
    <row r="42" spans="1:10" ht="14.1" customHeight="1">
      <c r="A42" s="986" t="s">
        <v>6</v>
      </c>
      <c r="B42" s="960"/>
      <c r="C42" s="960"/>
      <c r="D42" s="960"/>
      <c r="E42" s="960"/>
      <c r="F42" s="960"/>
      <c r="G42" s="987"/>
      <c r="H42" s="957"/>
      <c r="I42" s="957"/>
      <c r="J42" s="957"/>
    </row>
    <row r="43" spans="1:10" ht="14.1" customHeight="1">
      <c r="A43" s="986" t="s">
        <v>169</v>
      </c>
      <c r="B43" s="960"/>
      <c r="C43" s="960"/>
      <c r="D43" s="960"/>
      <c r="E43" s="987"/>
      <c r="F43" s="960"/>
      <c r="G43" s="960"/>
      <c r="H43" s="957"/>
      <c r="I43" s="957"/>
      <c r="J43" s="957"/>
    </row>
    <row r="44" spans="1:10" ht="14.1" customHeight="1">
      <c r="A44" s="900"/>
      <c r="B44" s="900"/>
      <c r="C44" s="900"/>
      <c r="D44" s="900"/>
      <c r="E44" s="900"/>
      <c r="F44" s="900"/>
      <c r="G44" s="900"/>
      <c r="H44" s="900"/>
      <c r="I44" s="900"/>
      <c r="J44" s="900"/>
    </row>
    <row r="45" spans="1:10" ht="25.9" customHeight="1">
      <c r="A45" s="1009" t="s">
        <v>117</v>
      </c>
      <c r="B45" s="956"/>
      <c r="C45" s="956"/>
      <c r="D45" s="956"/>
      <c r="E45" s="956"/>
      <c r="F45" s="956"/>
      <c r="G45" s="956"/>
      <c r="H45" s="956"/>
      <c r="I45" s="956"/>
      <c r="J45" s="956"/>
    </row>
    <row r="46" spans="1:10" ht="14.1" customHeight="1">
      <c r="A46" s="900"/>
      <c r="B46" s="900"/>
      <c r="C46" s="900"/>
      <c r="D46" s="900"/>
      <c r="E46" s="900"/>
      <c r="F46" s="900"/>
      <c r="G46" s="900"/>
      <c r="H46" s="900"/>
      <c r="I46" s="900"/>
      <c r="J46" s="900"/>
    </row>
    <row r="47" spans="1:10" ht="14.1" customHeight="1">
      <c r="A47" s="900"/>
      <c r="B47" s="900"/>
      <c r="C47" s="900"/>
      <c r="D47" s="900"/>
      <c r="E47" s="900"/>
      <c r="F47" s="900"/>
      <c r="G47" s="900"/>
      <c r="H47" s="900"/>
      <c r="I47" s="900"/>
      <c r="J47" s="900"/>
    </row>
    <row r="48" spans="1:10" ht="14.1" customHeight="1">
      <c r="A48" s="900"/>
      <c r="B48" s="900"/>
      <c r="C48" s="900"/>
      <c r="D48" s="900"/>
      <c r="E48" s="900"/>
      <c r="F48" s="900"/>
      <c r="G48" s="900"/>
      <c r="H48" s="900"/>
      <c r="I48" s="900"/>
      <c r="J48" s="900"/>
    </row>
    <row r="49" spans="1:10" ht="15.6" hidden="1" customHeight="1">
      <c r="A49" s="900"/>
      <c r="B49" s="900"/>
      <c r="C49" s="900"/>
      <c r="D49" s="900"/>
      <c r="E49" s="900"/>
      <c r="F49" s="900"/>
      <c r="G49" s="900"/>
      <c r="H49" s="900"/>
      <c r="I49" s="900"/>
      <c r="J49" s="900"/>
    </row>
    <row r="50" spans="1:10" ht="14.1" hidden="1" customHeight="1">
      <c r="A50" s="1007" t="s">
        <v>118</v>
      </c>
      <c r="B50" s="900"/>
      <c r="C50" s="900"/>
      <c r="D50" s="900"/>
      <c r="E50" s="900"/>
      <c r="F50" s="900"/>
      <c r="G50" s="900"/>
      <c r="H50" s="900"/>
      <c r="I50" s="900"/>
      <c r="J50" s="900"/>
    </row>
    <row r="51" spans="1:10" ht="14.1" hidden="1" customHeight="1">
      <c r="A51" s="994" t="s">
        <v>67</v>
      </c>
      <c r="B51" s="900"/>
      <c r="C51" s="900"/>
      <c r="D51" s="900"/>
      <c r="E51" s="900"/>
      <c r="F51" s="900"/>
      <c r="G51" s="900"/>
      <c r="H51" s="900"/>
      <c r="I51" s="900"/>
      <c r="J51" s="900"/>
    </row>
    <row r="52" spans="1:10" ht="14.1" hidden="1" customHeight="1">
      <c r="A52" s="994" t="s">
        <v>42</v>
      </c>
      <c r="B52" s="900"/>
      <c r="C52" s="900"/>
      <c r="D52" s="900"/>
      <c r="E52" s="900"/>
      <c r="F52" s="900"/>
      <c r="G52" s="900"/>
      <c r="H52" s="900"/>
      <c r="I52" s="900"/>
      <c r="J52" s="900"/>
    </row>
    <row r="53" spans="1:10" ht="14.1" hidden="1" customHeight="1">
      <c r="A53" s="994" t="s">
        <v>43</v>
      </c>
      <c r="B53" s="900"/>
      <c r="C53" s="900"/>
      <c r="D53" s="900"/>
      <c r="E53" s="900"/>
      <c r="F53" s="900"/>
      <c r="G53" s="900"/>
      <c r="H53" s="900"/>
      <c r="I53" s="900"/>
      <c r="J53" s="900"/>
    </row>
    <row r="54" spans="1:10" ht="14.1" hidden="1" customHeight="1">
      <c r="A54" s="994" t="s">
        <v>44</v>
      </c>
      <c r="B54" s="900"/>
      <c r="C54" s="900"/>
      <c r="D54" s="900"/>
      <c r="E54" s="900"/>
      <c r="F54" s="900"/>
      <c r="G54" s="900"/>
      <c r="H54" s="900"/>
      <c r="I54" s="900"/>
      <c r="J54" s="900"/>
    </row>
    <row r="55" spans="1:10" ht="14.1" hidden="1" customHeight="1">
      <c r="A55" s="994" t="s">
        <v>45</v>
      </c>
      <c r="B55" s="900"/>
      <c r="C55" s="900"/>
      <c r="D55" s="900"/>
      <c r="E55" s="900"/>
      <c r="F55" s="900"/>
      <c r="G55" s="900"/>
      <c r="H55" s="900"/>
      <c r="I55" s="900"/>
      <c r="J55" s="900"/>
    </row>
    <row r="56" spans="1:10" ht="14.1" hidden="1" customHeight="1">
      <c r="A56" s="994" t="s">
        <v>119</v>
      </c>
      <c r="B56" s="900"/>
      <c r="C56" s="900"/>
      <c r="D56" s="900"/>
      <c r="E56" s="900"/>
      <c r="F56" s="900"/>
      <c r="G56" s="900"/>
      <c r="H56" s="900"/>
      <c r="I56" s="900"/>
      <c r="J56" s="900"/>
    </row>
    <row r="57" spans="1:10" ht="14.1" hidden="1" customHeight="1">
      <c r="A57" s="994" t="s">
        <v>47</v>
      </c>
      <c r="B57" s="900"/>
      <c r="C57" s="900"/>
      <c r="D57" s="900"/>
      <c r="E57" s="900"/>
      <c r="F57" s="900"/>
      <c r="G57" s="900"/>
      <c r="H57" s="900"/>
      <c r="I57" s="900"/>
      <c r="J57" s="900"/>
    </row>
    <row r="58" spans="1:10" ht="14.1" hidden="1" customHeight="1">
      <c r="A58" s="994" t="s">
        <v>48</v>
      </c>
      <c r="B58" s="900"/>
      <c r="C58" s="900"/>
      <c r="D58" s="900"/>
      <c r="E58" s="900"/>
      <c r="F58" s="900"/>
      <c r="G58" s="900"/>
      <c r="H58" s="900"/>
      <c r="I58" s="900"/>
      <c r="J58" s="900"/>
    </row>
    <row r="59" spans="1:10" ht="14.1" hidden="1" customHeight="1">
      <c r="A59" s="994" t="s">
        <v>49</v>
      </c>
      <c r="B59" s="900"/>
      <c r="C59" s="900"/>
      <c r="D59" s="900"/>
      <c r="E59" s="900"/>
      <c r="F59" s="900"/>
      <c r="G59" s="900"/>
      <c r="H59" s="900"/>
      <c r="I59" s="900"/>
      <c r="J59" s="900"/>
    </row>
    <row r="60" spans="1:10" ht="14.1" hidden="1" customHeight="1">
      <c r="A60" s="994" t="s">
        <v>50</v>
      </c>
      <c r="B60" s="900"/>
      <c r="C60" s="900"/>
      <c r="D60" s="900"/>
      <c r="E60" s="900"/>
      <c r="F60" s="900"/>
      <c r="G60" s="900"/>
      <c r="H60" s="900"/>
      <c r="I60" s="900"/>
      <c r="J60" s="900"/>
    </row>
    <row r="61" spans="1:10" ht="14.1" hidden="1" customHeight="1">
      <c r="A61" s="994" t="s">
        <v>51</v>
      </c>
      <c r="B61" s="900"/>
      <c r="C61" s="900"/>
      <c r="D61" s="900"/>
      <c r="E61" s="900"/>
      <c r="F61" s="900"/>
      <c r="G61" s="900"/>
      <c r="H61" s="900"/>
      <c r="I61" s="900"/>
      <c r="J61" s="900"/>
    </row>
    <row r="62" spans="1:10" ht="14.1" hidden="1" customHeight="1">
      <c r="A62" s="994" t="s">
        <v>52</v>
      </c>
      <c r="B62" s="900"/>
      <c r="C62" s="900"/>
      <c r="D62" s="900"/>
      <c r="E62" s="900"/>
      <c r="F62" s="900"/>
      <c r="G62" s="900"/>
      <c r="H62" s="900"/>
      <c r="I62" s="900"/>
      <c r="J62" s="900"/>
    </row>
    <row r="63" spans="1:10" ht="14.1" hidden="1" customHeight="1">
      <c r="A63" s="994" t="s">
        <v>68</v>
      </c>
      <c r="B63" s="900"/>
      <c r="C63" s="900"/>
      <c r="D63" s="900"/>
      <c r="E63" s="900"/>
      <c r="F63" s="900"/>
      <c r="G63" s="900"/>
      <c r="H63" s="900"/>
      <c r="I63" s="900"/>
      <c r="J63" s="900"/>
    </row>
    <row r="64" spans="1:10" ht="14.1" hidden="1" customHeight="1">
      <c r="A64" s="994" t="s">
        <v>53</v>
      </c>
      <c r="B64" s="900"/>
      <c r="C64" s="900"/>
      <c r="D64" s="900"/>
      <c r="E64" s="900"/>
      <c r="F64" s="900"/>
      <c r="G64" s="900"/>
      <c r="H64" s="900"/>
      <c r="I64" s="900"/>
      <c r="J64" s="900"/>
    </row>
    <row r="65" spans="1:10" ht="14.1" hidden="1" customHeight="1">
      <c r="A65" s="994" t="s">
        <v>54</v>
      </c>
      <c r="B65" s="900"/>
      <c r="C65" s="900"/>
      <c r="D65" s="900"/>
      <c r="E65" s="900"/>
      <c r="F65" s="900"/>
      <c r="G65" s="900"/>
      <c r="H65" s="900"/>
      <c r="I65" s="900"/>
      <c r="J65" s="900"/>
    </row>
    <row r="66" spans="1:10" ht="14.1" hidden="1" customHeight="1">
      <c r="A66" s="994" t="s">
        <v>55</v>
      </c>
      <c r="B66" s="900"/>
      <c r="C66" s="900"/>
      <c r="D66" s="900"/>
      <c r="E66" s="900"/>
      <c r="F66" s="900"/>
      <c r="G66" s="900"/>
      <c r="H66" s="900"/>
      <c r="I66" s="900"/>
      <c r="J66" s="900"/>
    </row>
    <row r="67" spans="1:10" ht="14.1" hidden="1" customHeight="1">
      <c r="A67" s="994" t="s">
        <v>56</v>
      </c>
      <c r="B67" s="900"/>
      <c r="C67" s="900"/>
      <c r="D67" s="900"/>
      <c r="E67" s="900"/>
      <c r="F67" s="900"/>
      <c r="G67" s="900"/>
      <c r="H67" s="900"/>
      <c r="I67" s="900"/>
      <c r="J67" s="900"/>
    </row>
    <row r="68" spans="1:10" ht="14.1" hidden="1" customHeight="1">
      <c r="A68" s="994" t="s">
        <v>57</v>
      </c>
      <c r="B68" s="900"/>
      <c r="C68" s="900"/>
      <c r="D68" s="900"/>
      <c r="E68" s="900"/>
      <c r="F68" s="900"/>
      <c r="G68" s="900"/>
      <c r="H68" s="900"/>
      <c r="I68" s="900"/>
      <c r="J68" s="900"/>
    </row>
    <row r="69" spans="1:10" ht="14.1" hidden="1" customHeight="1">
      <c r="A69" s="994" t="s">
        <v>120</v>
      </c>
      <c r="B69" s="900"/>
      <c r="C69" s="900"/>
      <c r="D69" s="900"/>
      <c r="E69" s="900"/>
      <c r="F69" s="900"/>
      <c r="G69" s="900"/>
      <c r="H69" s="900"/>
      <c r="I69" s="900"/>
      <c r="J69" s="900"/>
    </row>
    <row r="70" spans="1:10" ht="14.1" hidden="1" customHeight="1">
      <c r="A70" s="994" t="s">
        <v>59</v>
      </c>
      <c r="B70" s="900"/>
      <c r="C70" s="900"/>
      <c r="D70" s="900"/>
      <c r="E70" s="900"/>
      <c r="F70" s="900"/>
      <c r="G70" s="900"/>
      <c r="H70" s="900"/>
      <c r="I70" s="900"/>
      <c r="J70" s="900"/>
    </row>
    <row r="71" spans="1:10" ht="14.1" hidden="1" customHeight="1">
      <c r="A71" s="994" t="s">
        <v>60</v>
      </c>
      <c r="B71" s="900"/>
      <c r="C71" s="900"/>
      <c r="D71" s="900"/>
      <c r="E71" s="900"/>
      <c r="F71" s="900"/>
      <c r="G71" s="900"/>
      <c r="H71" s="900"/>
      <c r="I71" s="900"/>
      <c r="J71" s="900"/>
    </row>
    <row r="72" spans="1:10" ht="14.1" hidden="1" customHeight="1">
      <c r="A72" s="995" t="s">
        <v>61</v>
      </c>
      <c r="B72" s="900"/>
      <c r="C72" s="900"/>
      <c r="D72" s="900"/>
      <c r="E72" s="900"/>
      <c r="F72" s="900"/>
      <c r="G72" s="900"/>
      <c r="H72" s="900"/>
      <c r="I72" s="900"/>
      <c r="J72" s="900"/>
    </row>
    <row r="73" spans="1:10" ht="14.1" hidden="1" customHeight="1">
      <c r="A73" s="995" t="s">
        <v>62</v>
      </c>
      <c r="B73" s="900"/>
      <c r="C73" s="900"/>
      <c r="D73" s="900"/>
      <c r="E73" s="900"/>
      <c r="F73" s="900"/>
      <c r="G73" s="900"/>
      <c r="H73" s="900"/>
      <c r="I73" s="900"/>
      <c r="J73" s="900"/>
    </row>
    <row r="74" spans="1:10" ht="14.1" hidden="1" customHeight="1">
      <c r="A74" s="995" t="s">
        <v>63</v>
      </c>
      <c r="B74" s="900"/>
      <c r="C74" s="900"/>
      <c r="D74" s="900"/>
      <c r="E74" s="900"/>
      <c r="F74" s="900"/>
      <c r="G74" s="900"/>
      <c r="H74" s="900"/>
      <c r="I74" s="900"/>
      <c r="J74" s="900"/>
    </row>
    <row r="75" spans="1:10" ht="14.1" hidden="1" customHeight="1">
      <c r="A75" s="995" t="s">
        <v>64</v>
      </c>
      <c r="B75" s="900"/>
      <c r="C75" s="900"/>
      <c r="D75" s="900"/>
      <c r="E75" s="900"/>
      <c r="F75" s="900"/>
      <c r="G75" s="900"/>
      <c r="H75" s="900"/>
      <c r="I75" s="900"/>
      <c r="J75" s="900"/>
    </row>
    <row r="76" spans="1:10" ht="14.1" hidden="1" customHeight="1">
      <c r="A76" s="995" t="s">
        <v>69</v>
      </c>
      <c r="B76" s="900"/>
      <c r="C76" s="900"/>
      <c r="D76" s="900"/>
      <c r="E76" s="900"/>
      <c r="F76" s="900"/>
      <c r="G76" s="900"/>
      <c r="H76" s="900"/>
      <c r="I76" s="900"/>
      <c r="J76" s="900"/>
    </row>
    <row r="77" spans="1:10" ht="14.1" hidden="1" customHeight="1">
      <c r="A77" s="995" t="s">
        <v>65</v>
      </c>
      <c r="B77" s="900"/>
      <c r="C77" s="900"/>
      <c r="D77" s="900"/>
      <c r="E77" s="900"/>
      <c r="F77" s="900"/>
      <c r="G77" s="900"/>
      <c r="H77" s="900"/>
      <c r="I77" s="900"/>
      <c r="J77" s="900"/>
    </row>
    <row r="78" spans="1:10" ht="14.1" hidden="1" customHeight="1">
      <c r="A78" s="995" t="s">
        <v>66</v>
      </c>
      <c r="B78" s="900"/>
      <c r="C78" s="900"/>
      <c r="D78" s="900"/>
      <c r="E78" s="900"/>
      <c r="F78" s="900"/>
      <c r="G78" s="900"/>
      <c r="H78" s="900"/>
      <c r="I78" s="900"/>
      <c r="J78" s="900"/>
    </row>
    <row r="79" spans="1:10" ht="14.1" customHeight="1">
      <c r="A79" s="956"/>
      <c r="B79" s="900"/>
      <c r="C79" s="900"/>
      <c r="D79" s="900"/>
      <c r="E79" s="900"/>
      <c r="F79" s="900"/>
      <c r="G79" s="900"/>
      <c r="H79" s="900"/>
      <c r="I79" s="900"/>
      <c r="J79" s="900"/>
    </row>
    <row r="198" spans="1:1" ht="14.1" hidden="1" customHeight="1">
      <c r="A198" s="5" t="s">
        <v>41</v>
      </c>
    </row>
    <row r="199" spans="1:1" ht="14.1" hidden="1" customHeight="1">
      <c r="A199" s="6" t="s">
        <v>67</v>
      </c>
    </row>
    <row r="200" spans="1:1" ht="14.1" hidden="1" customHeight="1">
      <c r="A200" s="6" t="s">
        <v>42</v>
      </c>
    </row>
    <row r="201" spans="1:1" ht="14.1" hidden="1" customHeight="1">
      <c r="A201" s="6" t="s">
        <v>43</v>
      </c>
    </row>
    <row r="202" spans="1:1" ht="14.1" hidden="1" customHeight="1">
      <c r="A202" s="6" t="s">
        <v>44</v>
      </c>
    </row>
    <row r="203" spans="1:1" ht="14.1" hidden="1" customHeight="1">
      <c r="A203" s="6" t="s">
        <v>45</v>
      </c>
    </row>
    <row r="204" spans="1:1" ht="14.1" hidden="1" customHeight="1">
      <c r="A204" s="6" t="s">
        <v>46</v>
      </c>
    </row>
    <row r="205" spans="1:1" ht="14.1" hidden="1" customHeight="1">
      <c r="A205" s="6" t="s">
        <v>47</v>
      </c>
    </row>
    <row r="206" spans="1:1" ht="14.1" hidden="1" customHeight="1">
      <c r="A206" s="6" t="s">
        <v>48</v>
      </c>
    </row>
    <row r="207" spans="1:1" ht="14.1" hidden="1" customHeight="1">
      <c r="A207" s="6" t="s">
        <v>49</v>
      </c>
    </row>
    <row r="208" spans="1:1" ht="14.1" hidden="1" customHeight="1">
      <c r="A208" s="6" t="s">
        <v>50</v>
      </c>
    </row>
    <row r="209" spans="1:1" ht="14.1" hidden="1" customHeight="1">
      <c r="A209" s="6" t="s">
        <v>51</v>
      </c>
    </row>
    <row r="210" spans="1:1" ht="14.1" hidden="1" customHeight="1">
      <c r="A210" s="6" t="s">
        <v>52</v>
      </c>
    </row>
    <row r="211" spans="1:1" ht="14.1" hidden="1" customHeight="1">
      <c r="A211" s="6" t="s">
        <v>68</v>
      </c>
    </row>
    <row r="212" spans="1:1" ht="14.1" hidden="1" customHeight="1">
      <c r="A212" s="6" t="s">
        <v>53</v>
      </c>
    </row>
    <row r="213" spans="1:1" ht="14.1" hidden="1" customHeight="1">
      <c r="A213" s="6" t="s">
        <v>54</v>
      </c>
    </row>
    <row r="214" spans="1:1" ht="14.1" hidden="1" customHeight="1">
      <c r="A214" s="6" t="s">
        <v>55</v>
      </c>
    </row>
    <row r="215" spans="1:1" ht="14.1" hidden="1" customHeight="1">
      <c r="A215" s="6" t="s">
        <v>56</v>
      </c>
    </row>
    <row r="216" spans="1:1" ht="14.1" hidden="1" customHeight="1">
      <c r="A216" s="6" t="s">
        <v>57</v>
      </c>
    </row>
    <row r="217" spans="1:1" ht="14.1" hidden="1" customHeight="1">
      <c r="A217" s="6" t="s">
        <v>58</v>
      </c>
    </row>
    <row r="218" spans="1:1" ht="14.1" hidden="1" customHeight="1">
      <c r="A218" s="6" t="s">
        <v>59</v>
      </c>
    </row>
    <row r="219" spans="1:1" ht="14.1" hidden="1" customHeight="1">
      <c r="A219" s="6" t="s">
        <v>60</v>
      </c>
    </row>
    <row r="220" spans="1:1" ht="14.1" hidden="1" customHeight="1">
      <c r="A220" s="7" t="s">
        <v>61</v>
      </c>
    </row>
    <row r="221" spans="1:1" ht="14.1" hidden="1" customHeight="1">
      <c r="A221" s="7" t="s">
        <v>62</v>
      </c>
    </row>
    <row r="222" spans="1:1" ht="14.1" hidden="1" customHeight="1">
      <c r="A222" s="7" t="s">
        <v>63</v>
      </c>
    </row>
    <row r="223" spans="1:1" ht="14.1" hidden="1" customHeight="1">
      <c r="A223" s="7" t="s">
        <v>64</v>
      </c>
    </row>
    <row r="224" spans="1:1" ht="14.1" hidden="1" customHeight="1">
      <c r="A224" s="7" t="s">
        <v>69</v>
      </c>
    </row>
    <row r="225" spans="1:1" ht="14.1" hidden="1" customHeight="1">
      <c r="A225" s="7" t="s">
        <v>65</v>
      </c>
    </row>
    <row r="226" spans="1:1" ht="14.1" hidden="1" customHeight="1">
      <c r="A226" s="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showGridLines="0" showOutlineSymbols="0" zoomScale="60" zoomScaleNormal="60" workbookViewId="0">
      <selection activeCell="B1" sqref="B1"/>
    </sheetView>
  </sheetViews>
  <sheetFormatPr defaultColWidth="20.6640625" defaultRowHeight="14.1" customHeight="1"/>
  <cols>
    <col min="1" max="1" width="4.77734375" style="166" customWidth="1"/>
    <col min="2" max="2" width="61.6640625" style="166" customWidth="1"/>
    <col min="3" max="7" width="14.77734375" style="166" customWidth="1"/>
    <col min="8" max="8" width="20.21875" style="166" customWidth="1"/>
    <col min="9" max="9" width="18" style="166" customWidth="1"/>
    <col min="10" max="10" width="14.77734375" style="166" customWidth="1"/>
    <col min="11" max="11" width="12.33203125" style="166" customWidth="1"/>
    <col min="12" max="12" width="19.109375" style="166" customWidth="1"/>
    <col min="13" max="13" width="13.5546875" style="166" customWidth="1"/>
    <col min="14" max="17" width="14.77734375" style="166" customWidth="1"/>
    <col min="18" max="18" width="14.77734375" style="48" customWidth="1"/>
    <col min="19" max="24" width="14.77734375" style="166" customWidth="1"/>
    <col min="25" max="25" width="16.44140625" style="166" bestFit="1" customWidth="1"/>
    <col min="26" max="26" width="14.21875" style="166" customWidth="1"/>
    <col min="27" max="28" width="14.77734375" style="166" customWidth="1"/>
    <col min="29" max="29" width="16.77734375" style="166" customWidth="1"/>
    <col min="30" max="30" width="14.77734375" style="166" customWidth="1"/>
    <col min="31" max="31" width="16.21875" style="166" bestFit="1" customWidth="1"/>
    <col min="32" max="32" width="3" style="166" customWidth="1"/>
    <col min="33" max="33" width="11.44140625" style="166" hidden="1" customWidth="1"/>
    <col min="34" max="34" width="8.44140625" style="166" hidden="1" customWidth="1"/>
    <col min="35" max="35" width="0" style="166" hidden="1" customWidth="1"/>
    <col min="36" max="256" width="20.6640625" style="166"/>
    <col min="257" max="257" width="4.6640625" style="166" customWidth="1"/>
    <col min="258" max="258" width="59.6640625" style="166" customWidth="1"/>
    <col min="259" max="259" width="13.77734375" style="166" customWidth="1"/>
    <col min="260" max="260" width="15.21875" style="166" bestFit="1" customWidth="1"/>
    <col min="261" max="261" width="11.33203125" style="166" customWidth="1"/>
    <col min="262" max="262" width="14.77734375" style="166" customWidth="1"/>
    <col min="263" max="263" width="13.77734375" style="166" bestFit="1" customWidth="1"/>
    <col min="264" max="264" width="13.21875" style="166" customWidth="1"/>
    <col min="265" max="265" width="12.21875" style="166" bestFit="1" customWidth="1"/>
    <col min="266" max="266" width="12.44140625" style="166" customWidth="1"/>
    <col min="267" max="267" width="12.21875" style="166" customWidth="1"/>
    <col min="268" max="268" width="12.5546875" style="166" customWidth="1"/>
    <col min="269" max="269" width="17.88671875" style="166" customWidth="1"/>
    <col min="270" max="270" width="13.109375" style="166" customWidth="1"/>
    <col min="271" max="271" width="11.33203125" style="166" customWidth="1"/>
    <col min="272" max="272" width="14.21875" style="166" customWidth="1"/>
    <col min="273" max="273" width="11.33203125" style="166" customWidth="1"/>
    <col min="274" max="274" width="13.77734375" style="166" customWidth="1"/>
    <col min="275" max="275" width="11.33203125" style="166" customWidth="1"/>
    <col min="276" max="276" width="13.77734375" style="166" customWidth="1"/>
    <col min="277" max="277" width="14.21875" style="166" customWidth="1"/>
    <col min="278" max="278" width="11.33203125" style="166" customWidth="1"/>
    <col min="279" max="279" width="12.88671875" style="166" customWidth="1"/>
    <col min="280" max="280" width="15.6640625" style="166" customWidth="1"/>
    <col min="281" max="281" width="11.33203125" style="166" customWidth="1"/>
    <col min="282" max="282" width="13.88671875" style="166" customWidth="1"/>
    <col min="283" max="283" width="11.33203125" style="166" customWidth="1"/>
    <col min="284" max="284" width="13.77734375" style="166" bestFit="1" customWidth="1"/>
    <col min="285" max="285" width="16.21875" style="166" customWidth="1"/>
    <col min="286" max="286" width="16.109375" style="166" customWidth="1"/>
    <col min="287" max="287" width="20.109375" style="166" customWidth="1"/>
    <col min="288" max="288" width="3" style="166" customWidth="1"/>
    <col min="289" max="289" width="11.44140625" style="166" customWidth="1"/>
    <col min="290" max="290" width="8.44140625" style="166" customWidth="1"/>
    <col min="291" max="512" width="20.6640625" style="166"/>
    <col min="513" max="513" width="4.6640625" style="166" customWidth="1"/>
    <col min="514" max="514" width="59.6640625" style="166" customWidth="1"/>
    <col min="515" max="515" width="13.77734375" style="166" customWidth="1"/>
    <col min="516" max="516" width="15.21875" style="166" bestFit="1" customWidth="1"/>
    <col min="517" max="517" width="11.33203125" style="166" customWidth="1"/>
    <col min="518" max="518" width="14.77734375" style="166" customWidth="1"/>
    <col min="519" max="519" width="13.77734375" style="166" bestFit="1" customWidth="1"/>
    <col min="520" max="520" width="13.21875" style="166" customWidth="1"/>
    <col min="521" max="521" width="12.21875" style="166" bestFit="1" customWidth="1"/>
    <col min="522" max="522" width="12.44140625" style="166" customWidth="1"/>
    <col min="523" max="523" width="12.21875" style="166" customWidth="1"/>
    <col min="524" max="524" width="12.5546875" style="166" customWidth="1"/>
    <col min="525" max="525" width="17.88671875" style="166" customWidth="1"/>
    <col min="526" max="526" width="13.109375" style="166" customWidth="1"/>
    <col min="527" max="527" width="11.33203125" style="166" customWidth="1"/>
    <col min="528" max="528" width="14.21875" style="166" customWidth="1"/>
    <col min="529" max="529" width="11.33203125" style="166" customWidth="1"/>
    <col min="530" max="530" width="13.77734375" style="166" customWidth="1"/>
    <col min="531" max="531" width="11.33203125" style="166" customWidth="1"/>
    <col min="532" max="532" width="13.77734375" style="166" customWidth="1"/>
    <col min="533" max="533" width="14.21875" style="166" customWidth="1"/>
    <col min="534" max="534" width="11.33203125" style="166" customWidth="1"/>
    <col min="535" max="535" width="12.88671875" style="166" customWidth="1"/>
    <col min="536" max="536" width="15.6640625" style="166" customWidth="1"/>
    <col min="537" max="537" width="11.33203125" style="166" customWidth="1"/>
    <col min="538" max="538" width="13.88671875" style="166" customWidth="1"/>
    <col min="539" max="539" width="11.33203125" style="166" customWidth="1"/>
    <col min="540" max="540" width="13.77734375" style="166" bestFit="1" customWidth="1"/>
    <col min="541" max="541" width="16.21875" style="166" customWidth="1"/>
    <col min="542" max="542" width="16.109375" style="166" customWidth="1"/>
    <col min="543" max="543" width="20.109375" style="166" customWidth="1"/>
    <col min="544" max="544" width="3" style="166" customWidth="1"/>
    <col min="545" max="545" width="11.44140625" style="166" customWidth="1"/>
    <col min="546" max="546" width="8.44140625" style="166" customWidth="1"/>
    <col min="547" max="768" width="20.6640625" style="166"/>
    <col min="769" max="769" width="4.6640625" style="166" customWidth="1"/>
    <col min="770" max="770" width="59.6640625" style="166" customWidth="1"/>
    <col min="771" max="771" width="13.77734375" style="166" customWidth="1"/>
    <col min="772" max="772" width="15.21875" style="166" bestFit="1" customWidth="1"/>
    <col min="773" max="773" width="11.33203125" style="166" customWidth="1"/>
    <col min="774" max="774" width="14.77734375" style="166" customWidth="1"/>
    <col min="775" max="775" width="13.77734375" style="166" bestFit="1" customWidth="1"/>
    <col min="776" max="776" width="13.21875" style="166" customWidth="1"/>
    <col min="777" max="777" width="12.21875" style="166" bestFit="1" customWidth="1"/>
    <col min="778" max="778" width="12.44140625" style="166" customWidth="1"/>
    <col min="779" max="779" width="12.21875" style="166" customWidth="1"/>
    <col min="780" max="780" width="12.5546875" style="166" customWidth="1"/>
    <col min="781" max="781" width="17.88671875" style="166" customWidth="1"/>
    <col min="782" max="782" width="13.109375" style="166" customWidth="1"/>
    <col min="783" max="783" width="11.33203125" style="166" customWidth="1"/>
    <col min="784" max="784" width="14.21875" style="166" customWidth="1"/>
    <col min="785" max="785" width="11.33203125" style="166" customWidth="1"/>
    <col min="786" max="786" width="13.77734375" style="166" customWidth="1"/>
    <col min="787" max="787" width="11.33203125" style="166" customWidth="1"/>
    <col min="788" max="788" width="13.77734375" style="166" customWidth="1"/>
    <col min="789" max="789" width="14.21875" style="166" customWidth="1"/>
    <col min="790" max="790" width="11.33203125" style="166" customWidth="1"/>
    <col min="791" max="791" width="12.88671875" style="166" customWidth="1"/>
    <col min="792" max="792" width="15.6640625" style="166" customWidth="1"/>
    <col min="793" max="793" width="11.33203125" style="166" customWidth="1"/>
    <col min="794" max="794" width="13.88671875" style="166" customWidth="1"/>
    <col min="795" max="795" width="11.33203125" style="166" customWidth="1"/>
    <col min="796" max="796" width="13.77734375" style="166" bestFit="1" customWidth="1"/>
    <col min="797" max="797" width="16.21875" style="166" customWidth="1"/>
    <col min="798" max="798" width="16.109375" style="166" customWidth="1"/>
    <col min="799" max="799" width="20.109375" style="166" customWidth="1"/>
    <col min="800" max="800" width="3" style="166" customWidth="1"/>
    <col min="801" max="801" width="11.44140625" style="166" customWidth="1"/>
    <col min="802" max="802" width="8.44140625" style="166" customWidth="1"/>
    <col min="803" max="1024" width="20.6640625" style="166"/>
    <col min="1025" max="1025" width="4.6640625" style="166" customWidth="1"/>
    <col min="1026" max="1026" width="59.6640625" style="166" customWidth="1"/>
    <col min="1027" max="1027" width="13.77734375" style="166" customWidth="1"/>
    <col min="1028" max="1028" width="15.21875" style="166" bestFit="1" customWidth="1"/>
    <col min="1029" max="1029" width="11.33203125" style="166" customWidth="1"/>
    <col min="1030" max="1030" width="14.77734375" style="166" customWidth="1"/>
    <col min="1031" max="1031" width="13.77734375" style="166" bestFit="1" customWidth="1"/>
    <col min="1032" max="1032" width="13.21875" style="166" customWidth="1"/>
    <col min="1033" max="1033" width="12.21875" style="166" bestFit="1" customWidth="1"/>
    <col min="1034" max="1034" width="12.44140625" style="166" customWidth="1"/>
    <col min="1035" max="1035" width="12.21875" style="166" customWidth="1"/>
    <col min="1036" max="1036" width="12.5546875" style="166" customWidth="1"/>
    <col min="1037" max="1037" width="17.88671875" style="166" customWidth="1"/>
    <col min="1038" max="1038" width="13.109375" style="166" customWidth="1"/>
    <col min="1039" max="1039" width="11.33203125" style="166" customWidth="1"/>
    <col min="1040" max="1040" width="14.21875" style="166" customWidth="1"/>
    <col min="1041" max="1041" width="11.33203125" style="166" customWidth="1"/>
    <col min="1042" max="1042" width="13.77734375" style="166" customWidth="1"/>
    <col min="1043" max="1043" width="11.33203125" style="166" customWidth="1"/>
    <col min="1044" max="1044" width="13.77734375" style="166" customWidth="1"/>
    <col min="1045" max="1045" width="14.21875" style="166" customWidth="1"/>
    <col min="1046" max="1046" width="11.33203125" style="166" customWidth="1"/>
    <col min="1047" max="1047" width="12.88671875" style="166" customWidth="1"/>
    <col min="1048" max="1048" width="15.6640625" style="166" customWidth="1"/>
    <col min="1049" max="1049" width="11.33203125" style="166" customWidth="1"/>
    <col min="1050" max="1050" width="13.88671875" style="166" customWidth="1"/>
    <col min="1051" max="1051" width="11.33203125" style="166" customWidth="1"/>
    <col min="1052" max="1052" width="13.77734375" style="166" bestFit="1" customWidth="1"/>
    <col min="1053" max="1053" width="16.21875" style="166" customWidth="1"/>
    <col min="1054" max="1054" width="16.109375" style="166" customWidth="1"/>
    <col min="1055" max="1055" width="20.109375" style="166" customWidth="1"/>
    <col min="1056" max="1056" width="3" style="166" customWidth="1"/>
    <col min="1057" max="1057" width="11.44140625" style="166" customWidth="1"/>
    <col min="1058" max="1058" width="8.44140625" style="166" customWidth="1"/>
    <col min="1059" max="1280" width="20.6640625" style="166"/>
    <col min="1281" max="1281" width="4.6640625" style="166" customWidth="1"/>
    <col min="1282" max="1282" width="59.6640625" style="166" customWidth="1"/>
    <col min="1283" max="1283" width="13.77734375" style="166" customWidth="1"/>
    <col min="1284" max="1284" width="15.21875" style="166" bestFit="1" customWidth="1"/>
    <col min="1285" max="1285" width="11.33203125" style="166" customWidth="1"/>
    <col min="1286" max="1286" width="14.77734375" style="166" customWidth="1"/>
    <col min="1287" max="1287" width="13.77734375" style="166" bestFit="1" customWidth="1"/>
    <col min="1288" max="1288" width="13.21875" style="166" customWidth="1"/>
    <col min="1289" max="1289" width="12.21875" style="166" bestFit="1" customWidth="1"/>
    <col min="1290" max="1290" width="12.44140625" style="166" customWidth="1"/>
    <col min="1291" max="1291" width="12.21875" style="166" customWidth="1"/>
    <col min="1292" max="1292" width="12.5546875" style="166" customWidth="1"/>
    <col min="1293" max="1293" width="17.88671875" style="166" customWidth="1"/>
    <col min="1294" max="1294" width="13.109375" style="166" customWidth="1"/>
    <col min="1295" max="1295" width="11.33203125" style="166" customWidth="1"/>
    <col min="1296" max="1296" width="14.21875" style="166" customWidth="1"/>
    <col min="1297" max="1297" width="11.33203125" style="166" customWidth="1"/>
    <col min="1298" max="1298" width="13.77734375" style="166" customWidth="1"/>
    <col min="1299" max="1299" width="11.33203125" style="166" customWidth="1"/>
    <col min="1300" max="1300" width="13.77734375" style="166" customWidth="1"/>
    <col min="1301" max="1301" width="14.21875" style="166" customWidth="1"/>
    <col min="1302" max="1302" width="11.33203125" style="166" customWidth="1"/>
    <col min="1303" max="1303" width="12.88671875" style="166" customWidth="1"/>
    <col min="1304" max="1304" width="15.6640625" style="166" customWidth="1"/>
    <col min="1305" max="1305" width="11.33203125" style="166" customWidth="1"/>
    <col min="1306" max="1306" width="13.88671875" style="166" customWidth="1"/>
    <col min="1307" max="1307" width="11.33203125" style="166" customWidth="1"/>
    <col min="1308" max="1308" width="13.77734375" style="166" bestFit="1" customWidth="1"/>
    <col min="1309" max="1309" width="16.21875" style="166" customWidth="1"/>
    <col min="1310" max="1310" width="16.109375" style="166" customWidth="1"/>
    <col min="1311" max="1311" width="20.109375" style="166" customWidth="1"/>
    <col min="1312" max="1312" width="3" style="166" customWidth="1"/>
    <col min="1313" max="1313" width="11.44140625" style="166" customWidth="1"/>
    <col min="1314" max="1314" width="8.44140625" style="166" customWidth="1"/>
    <col min="1315" max="1536" width="20.6640625" style="166"/>
    <col min="1537" max="1537" width="4.6640625" style="166" customWidth="1"/>
    <col min="1538" max="1538" width="59.6640625" style="166" customWidth="1"/>
    <col min="1539" max="1539" width="13.77734375" style="166" customWidth="1"/>
    <col min="1540" max="1540" width="15.21875" style="166" bestFit="1" customWidth="1"/>
    <col min="1541" max="1541" width="11.33203125" style="166" customWidth="1"/>
    <col min="1542" max="1542" width="14.77734375" style="166" customWidth="1"/>
    <col min="1543" max="1543" width="13.77734375" style="166" bestFit="1" customWidth="1"/>
    <col min="1544" max="1544" width="13.21875" style="166" customWidth="1"/>
    <col min="1545" max="1545" width="12.21875" style="166" bestFit="1" customWidth="1"/>
    <col min="1546" max="1546" width="12.44140625" style="166" customWidth="1"/>
    <col min="1547" max="1547" width="12.21875" style="166" customWidth="1"/>
    <col min="1548" max="1548" width="12.5546875" style="166" customWidth="1"/>
    <col min="1549" max="1549" width="17.88671875" style="166" customWidth="1"/>
    <col min="1550" max="1550" width="13.109375" style="166" customWidth="1"/>
    <col min="1551" max="1551" width="11.33203125" style="166" customWidth="1"/>
    <col min="1552" max="1552" width="14.21875" style="166" customWidth="1"/>
    <col min="1553" max="1553" width="11.33203125" style="166" customWidth="1"/>
    <col min="1554" max="1554" width="13.77734375" style="166" customWidth="1"/>
    <col min="1555" max="1555" width="11.33203125" style="166" customWidth="1"/>
    <col min="1556" max="1556" width="13.77734375" style="166" customWidth="1"/>
    <col min="1557" max="1557" width="14.21875" style="166" customWidth="1"/>
    <col min="1558" max="1558" width="11.33203125" style="166" customWidth="1"/>
    <col min="1559" max="1559" width="12.88671875" style="166" customWidth="1"/>
    <col min="1560" max="1560" width="15.6640625" style="166" customWidth="1"/>
    <col min="1561" max="1561" width="11.33203125" style="166" customWidth="1"/>
    <col min="1562" max="1562" width="13.88671875" style="166" customWidth="1"/>
    <col min="1563" max="1563" width="11.33203125" style="166" customWidth="1"/>
    <col min="1564" max="1564" width="13.77734375" style="166" bestFit="1" customWidth="1"/>
    <col min="1565" max="1565" width="16.21875" style="166" customWidth="1"/>
    <col min="1566" max="1566" width="16.109375" style="166" customWidth="1"/>
    <col min="1567" max="1567" width="20.109375" style="166" customWidth="1"/>
    <col min="1568" max="1568" width="3" style="166" customWidth="1"/>
    <col min="1569" max="1569" width="11.44140625" style="166" customWidth="1"/>
    <col min="1570" max="1570" width="8.44140625" style="166" customWidth="1"/>
    <col min="1571" max="1792" width="20.6640625" style="166"/>
    <col min="1793" max="1793" width="4.6640625" style="166" customWidth="1"/>
    <col min="1794" max="1794" width="59.6640625" style="166" customWidth="1"/>
    <col min="1795" max="1795" width="13.77734375" style="166" customWidth="1"/>
    <col min="1796" max="1796" width="15.21875" style="166" bestFit="1" customWidth="1"/>
    <col min="1797" max="1797" width="11.33203125" style="166" customWidth="1"/>
    <col min="1798" max="1798" width="14.77734375" style="166" customWidth="1"/>
    <col min="1799" max="1799" width="13.77734375" style="166" bestFit="1" customWidth="1"/>
    <col min="1800" max="1800" width="13.21875" style="166" customWidth="1"/>
    <col min="1801" max="1801" width="12.21875" style="166" bestFit="1" customWidth="1"/>
    <col min="1802" max="1802" width="12.44140625" style="166" customWidth="1"/>
    <col min="1803" max="1803" width="12.21875" style="166" customWidth="1"/>
    <col min="1804" max="1804" width="12.5546875" style="166" customWidth="1"/>
    <col min="1805" max="1805" width="17.88671875" style="166" customWidth="1"/>
    <col min="1806" max="1806" width="13.109375" style="166" customWidth="1"/>
    <col min="1807" max="1807" width="11.33203125" style="166" customWidth="1"/>
    <col min="1808" max="1808" width="14.21875" style="166" customWidth="1"/>
    <col min="1809" max="1809" width="11.33203125" style="166" customWidth="1"/>
    <col min="1810" max="1810" width="13.77734375" style="166" customWidth="1"/>
    <col min="1811" max="1811" width="11.33203125" style="166" customWidth="1"/>
    <col min="1812" max="1812" width="13.77734375" style="166" customWidth="1"/>
    <col min="1813" max="1813" width="14.21875" style="166" customWidth="1"/>
    <col min="1814" max="1814" width="11.33203125" style="166" customWidth="1"/>
    <col min="1815" max="1815" width="12.88671875" style="166" customWidth="1"/>
    <col min="1816" max="1816" width="15.6640625" style="166" customWidth="1"/>
    <col min="1817" max="1817" width="11.33203125" style="166" customWidth="1"/>
    <col min="1818" max="1818" width="13.88671875" style="166" customWidth="1"/>
    <col min="1819" max="1819" width="11.33203125" style="166" customWidth="1"/>
    <col min="1820" max="1820" width="13.77734375" style="166" bestFit="1" customWidth="1"/>
    <col min="1821" max="1821" width="16.21875" style="166" customWidth="1"/>
    <col min="1822" max="1822" width="16.109375" style="166" customWidth="1"/>
    <col min="1823" max="1823" width="20.109375" style="166" customWidth="1"/>
    <col min="1824" max="1824" width="3" style="166" customWidth="1"/>
    <col min="1825" max="1825" width="11.44140625" style="166" customWidth="1"/>
    <col min="1826" max="1826" width="8.44140625" style="166" customWidth="1"/>
    <col min="1827" max="2048" width="20.6640625" style="166"/>
    <col min="2049" max="2049" width="4.6640625" style="166" customWidth="1"/>
    <col min="2050" max="2050" width="59.6640625" style="166" customWidth="1"/>
    <col min="2051" max="2051" width="13.77734375" style="166" customWidth="1"/>
    <col min="2052" max="2052" width="15.21875" style="166" bestFit="1" customWidth="1"/>
    <col min="2053" max="2053" width="11.33203125" style="166" customWidth="1"/>
    <col min="2054" max="2054" width="14.77734375" style="166" customWidth="1"/>
    <col min="2055" max="2055" width="13.77734375" style="166" bestFit="1" customWidth="1"/>
    <col min="2056" max="2056" width="13.21875" style="166" customWidth="1"/>
    <col min="2057" max="2057" width="12.21875" style="166" bestFit="1" customWidth="1"/>
    <col min="2058" max="2058" width="12.44140625" style="166" customWidth="1"/>
    <col min="2059" max="2059" width="12.21875" style="166" customWidth="1"/>
    <col min="2060" max="2060" width="12.5546875" style="166" customWidth="1"/>
    <col min="2061" max="2061" width="17.88671875" style="166" customWidth="1"/>
    <col min="2062" max="2062" width="13.109375" style="166" customWidth="1"/>
    <col min="2063" max="2063" width="11.33203125" style="166" customWidth="1"/>
    <col min="2064" max="2064" width="14.21875" style="166" customWidth="1"/>
    <col min="2065" max="2065" width="11.33203125" style="166" customWidth="1"/>
    <col min="2066" max="2066" width="13.77734375" style="166" customWidth="1"/>
    <col min="2067" max="2067" width="11.33203125" style="166" customWidth="1"/>
    <col min="2068" max="2068" width="13.77734375" style="166" customWidth="1"/>
    <col min="2069" max="2069" width="14.21875" style="166" customWidth="1"/>
    <col min="2070" max="2070" width="11.33203125" style="166" customWidth="1"/>
    <col min="2071" max="2071" width="12.88671875" style="166" customWidth="1"/>
    <col min="2072" max="2072" width="15.6640625" style="166" customWidth="1"/>
    <col min="2073" max="2073" width="11.33203125" style="166" customWidth="1"/>
    <col min="2074" max="2074" width="13.88671875" style="166" customWidth="1"/>
    <col min="2075" max="2075" width="11.33203125" style="166" customWidth="1"/>
    <col min="2076" max="2076" width="13.77734375" style="166" bestFit="1" customWidth="1"/>
    <col min="2077" max="2077" width="16.21875" style="166" customWidth="1"/>
    <col min="2078" max="2078" width="16.109375" style="166" customWidth="1"/>
    <col min="2079" max="2079" width="20.109375" style="166" customWidth="1"/>
    <col min="2080" max="2080" width="3" style="166" customWidth="1"/>
    <col min="2081" max="2081" width="11.44140625" style="166" customWidth="1"/>
    <col min="2082" max="2082" width="8.44140625" style="166" customWidth="1"/>
    <col min="2083" max="2304" width="20.6640625" style="166"/>
    <col min="2305" max="2305" width="4.6640625" style="166" customWidth="1"/>
    <col min="2306" max="2306" width="59.6640625" style="166" customWidth="1"/>
    <col min="2307" max="2307" width="13.77734375" style="166" customWidth="1"/>
    <col min="2308" max="2308" width="15.21875" style="166" bestFit="1" customWidth="1"/>
    <col min="2309" max="2309" width="11.33203125" style="166" customWidth="1"/>
    <col min="2310" max="2310" width="14.77734375" style="166" customWidth="1"/>
    <col min="2311" max="2311" width="13.77734375" style="166" bestFit="1" customWidth="1"/>
    <col min="2312" max="2312" width="13.21875" style="166" customWidth="1"/>
    <col min="2313" max="2313" width="12.21875" style="166" bestFit="1" customWidth="1"/>
    <col min="2314" max="2314" width="12.44140625" style="166" customWidth="1"/>
    <col min="2315" max="2315" width="12.21875" style="166" customWidth="1"/>
    <col min="2316" max="2316" width="12.5546875" style="166" customWidth="1"/>
    <col min="2317" max="2317" width="17.88671875" style="166" customWidth="1"/>
    <col min="2318" max="2318" width="13.109375" style="166" customWidth="1"/>
    <col min="2319" max="2319" width="11.33203125" style="166" customWidth="1"/>
    <col min="2320" max="2320" width="14.21875" style="166" customWidth="1"/>
    <col min="2321" max="2321" width="11.33203125" style="166" customWidth="1"/>
    <col min="2322" max="2322" width="13.77734375" style="166" customWidth="1"/>
    <col min="2323" max="2323" width="11.33203125" style="166" customWidth="1"/>
    <col min="2324" max="2324" width="13.77734375" style="166" customWidth="1"/>
    <col min="2325" max="2325" width="14.21875" style="166" customWidth="1"/>
    <col min="2326" max="2326" width="11.33203125" style="166" customWidth="1"/>
    <col min="2327" max="2327" width="12.88671875" style="166" customWidth="1"/>
    <col min="2328" max="2328" width="15.6640625" style="166" customWidth="1"/>
    <col min="2329" max="2329" width="11.33203125" style="166" customWidth="1"/>
    <col min="2330" max="2330" width="13.88671875" style="166" customWidth="1"/>
    <col min="2331" max="2331" width="11.33203125" style="166" customWidth="1"/>
    <col min="2332" max="2332" width="13.77734375" style="166" bestFit="1" customWidth="1"/>
    <col min="2333" max="2333" width="16.21875" style="166" customWidth="1"/>
    <col min="2334" max="2334" width="16.109375" style="166" customWidth="1"/>
    <col min="2335" max="2335" width="20.109375" style="166" customWidth="1"/>
    <col min="2336" max="2336" width="3" style="166" customWidth="1"/>
    <col min="2337" max="2337" width="11.44140625" style="166" customWidth="1"/>
    <col min="2338" max="2338" width="8.44140625" style="166" customWidth="1"/>
    <col min="2339" max="2560" width="20.6640625" style="166"/>
    <col min="2561" max="2561" width="4.6640625" style="166" customWidth="1"/>
    <col min="2562" max="2562" width="59.6640625" style="166" customWidth="1"/>
    <col min="2563" max="2563" width="13.77734375" style="166" customWidth="1"/>
    <col min="2564" max="2564" width="15.21875" style="166" bestFit="1" customWidth="1"/>
    <col min="2565" max="2565" width="11.33203125" style="166" customWidth="1"/>
    <col min="2566" max="2566" width="14.77734375" style="166" customWidth="1"/>
    <col min="2567" max="2567" width="13.77734375" style="166" bestFit="1" customWidth="1"/>
    <col min="2568" max="2568" width="13.21875" style="166" customWidth="1"/>
    <col min="2569" max="2569" width="12.21875" style="166" bestFit="1" customWidth="1"/>
    <col min="2570" max="2570" width="12.44140625" style="166" customWidth="1"/>
    <col min="2571" max="2571" width="12.21875" style="166" customWidth="1"/>
    <col min="2572" max="2572" width="12.5546875" style="166" customWidth="1"/>
    <col min="2573" max="2573" width="17.88671875" style="166" customWidth="1"/>
    <col min="2574" max="2574" width="13.109375" style="166" customWidth="1"/>
    <col min="2575" max="2575" width="11.33203125" style="166" customWidth="1"/>
    <col min="2576" max="2576" width="14.21875" style="166" customWidth="1"/>
    <col min="2577" max="2577" width="11.33203125" style="166" customWidth="1"/>
    <col min="2578" max="2578" width="13.77734375" style="166" customWidth="1"/>
    <col min="2579" max="2579" width="11.33203125" style="166" customWidth="1"/>
    <col min="2580" max="2580" width="13.77734375" style="166" customWidth="1"/>
    <col min="2581" max="2581" width="14.21875" style="166" customWidth="1"/>
    <col min="2582" max="2582" width="11.33203125" style="166" customWidth="1"/>
    <col min="2583" max="2583" width="12.88671875" style="166" customWidth="1"/>
    <col min="2584" max="2584" width="15.6640625" style="166" customWidth="1"/>
    <col min="2585" max="2585" width="11.33203125" style="166" customWidth="1"/>
    <col min="2586" max="2586" width="13.88671875" style="166" customWidth="1"/>
    <col min="2587" max="2587" width="11.33203125" style="166" customWidth="1"/>
    <col min="2588" max="2588" width="13.77734375" style="166" bestFit="1" customWidth="1"/>
    <col min="2589" max="2589" width="16.21875" style="166" customWidth="1"/>
    <col min="2590" max="2590" width="16.109375" style="166" customWidth="1"/>
    <col min="2591" max="2591" width="20.109375" style="166" customWidth="1"/>
    <col min="2592" max="2592" width="3" style="166" customWidth="1"/>
    <col min="2593" max="2593" width="11.44140625" style="166" customWidth="1"/>
    <col min="2594" max="2594" width="8.44140625" style="166" customWidth="1"/>
    <col min="2595" max="2816" width="20.6640625" style="166"/>
    <col min="2817" max="2817" width="4.6640625" style="166" customWidth="1"/>
    <col min="2818" max="2818" width="59.6640625" style="166" customWidth="1"/>
    <col min="2819" max="2819" width="13.77734375" style="166" customWidth="1"/>
    <col min="2820" max="2820" width="15.21875" style="166" bestFit="1" customWidth="1"/>
    <col min="2821" max="2821" width="11.33203125" style="166" customWidth="1"/>
    <col min="2822" max="2822" width="14.77734375" style="166" customWidth="1"/>
    <col min="2823" max="2823" width="13.77734375" style="166" bestFit="1" customWidth="1"/>
    <col min="2824" max="2824" width="13.21875" style="166" customWidth="1"/>
    <col min="2825" max="2825" width="12.21875" style="166" bestFit="1" customWidth="1"/>
    <col min="2826" max="2826" width="12.44140625" style="166" customWidth="1"/>
    <col min="2827" max="2827" width="12.21875" style="166" customWidth="1"/>
    <col min="2828" max="2828" width="12.5546875" style="166" customWidth="1"/>
    <col min="2829" max="2829" width="17.88671875" style="166" customWidth="1"/>
    <col min="2830" max="2830" width="13.109375" style="166" customWidth="1"/>
    <col min="2831" max="2831" width="11.33203125" style="166" customWidth="1"/>
    <col min="2832" max="2832" width="14.21875" style="166" customWidth="1"/>
    <col min="2833" max="2833" width="11.33203125" style="166" customWidth="1"/>
    <col min="2834" max="2834" width="13.77734375" style="166" customWidth="1"/>
    <col min="2835" max="2835" width="11.33203125" style="166" customWidth="1"/>
    <col min="2836" max="2836" width="13.77734375" style="166" customWidth="1"/>
    <col min="2837" max="2837" width="14.21875" style="166" customWidth="1"/>
    <col min="2838" max="2838" width="11.33203125" style="166" customWidth="1"/>
    <col min="2839" max="2839" width="12.88671875" style="166" customWidth="1"/>
    <col min="2840" max="2840" width="15.6640625" style="166" customWidth="1"/>
    <col min="2841" max="2841" width="11.33203125" style="166" customWidth="1"/>
    <col min="2842" max="2842" width="13.88671875" style="166" customWidth="1"/>
    <col min="2843" max="2843" width="11.33203125" style="166" customWidth="1"/>
    <col min="2844" max="2844" width="13.77734375" style="166" bestFit="1" customWidth="1"/>
    <col min="2845" max="2845" width="16.21875" style="166" customWidth="1"/>
    <col min="2846" max="2846" width="16.109375" style="166" customWidth="1"/>
    <col min="2847" max="2847" width="20.109375" style="166" customWidth="1"/>
    <col min="2848" max="2848" width="3" style="166" customWidth="1"/>
    <col min="2849" max="2849" width="11.44140625" style="166" customWidth="1"/>
    <col min="2850" max="2850" width="8.44140625" style="166" customWidth="1"/>
    <col min="2851" max="3072" width="20.6640625" style="166"/>
    <col min="3073" max="3073" width="4.6640625" style="166" customWidth="1"/>
    <col min="3074" max="3074" width="59.6640625" style="166" customWidth="1"/>
    <col min="3075" max="3075" width="13.77734375" style="166" customWidth="1"/>
    <col min="3076" max="3076" width="15.21875" style="166" bestFit="1" customWidth="1"/>
    <col min="3077" max="3077" width="11.33203125" style="166" customWidth="1"/>
    <col min="3078" max="3078" width="14.77734375" style="166" customWidth="1"/>
    <col min="3079" max="3079" width="13.77734375" style="166" bestFit="1" customWidth="1"/>
    <col min="3080" max="3080" width="13.21875" style="166" customWidth="1"/>
    <col min="3081" max="3081" width="12.21875" style="166" bestFit="1" customWidth="1"/>
    <col min="3082" max="3082" width="12.44140625" style="166" customWidth="1"/>
    <col min="3083" max="3083" width="12.21875" style="166" customWidth="1"/>
    <col min="3084" max="3084" width="12.5546875" style="166" customWidth="1"/>
    <col min="3085" max="3085" width="17.88671875" style="166" customWidth="1"/>
    <col min="3086" max="3086" width="13.109375" style="166" customWidth="1"/>
    <col min="3087" max="3087" width="11.33203125" style="166" customWidth="1"/>
    <col min="3088" max="3088" width="14.21875" style="166" customWidth="1"/>
    <col min="3089" max="3089" width="11.33203125" style="166" customWidth="1"/>
    <col min="3090" max="3090" width="13.77734375" style="166" customWidth="1"/>
    <col min="3091" max="3091" width="11.33203125" style="166" customWidth="1"/>
    <col min="3092" max="3092" width="13.77734375" style="166" customWidth="1"/>
    <col min="3093" max="3093" width="14.21875" style="166" customWidth="1"/>
    <col min="3094" max="3094" width="11.33203125" style="166" customWidth="1"/>
    <col min="3095" max="3095" width="12.88671875" style="166" customWidth="1"/>
    <col min="3096" max="3096" width="15.6640625" style="166" customWidth="1"/>
    <col min="3097" max="3097" width="11.33203125" style="166" customWidth="1"/>
    <col min="3098" max="3098" width="13.88671875" style="166" customWidth="1"/>
    <col min="3099" max="3099" width="11.33203125" style="166" customWidth="1"/>
    <col min="3100" max="3100" width="13.77734375" style="166" bestFit="1" customWidth="1"/>
    <col min="3101" max="3101" width="16.21875" style="166" customWidth="1"/>
    <col min="3102" max="3102" width="16.109375" style="166" customWidth="1"/>
    <col min="3103" max="3103" width="20.109375" style="166" customWidth="1"/>
    <col min="3104" max="3104" width="3" style="166" customWidth="1"/>
    <col min="3105" max="3105" width="11.44140625" style="166" customWidth="1"/>
    <col min="3106" max="3106" width="8.44140625" style="166" customWidth="1"/>
    <col min="3107" max="3328" width="20.6640625" style="166"/>
    <col min="3329" max="3329" width="4.6640625" style="166" customWidth="1"/>
    <col min="3330" max="3330" width="59.6640625" style="166" customWidth="1"/>
    <col min="3331" max="3331" width="13.77734375" style="166" customWidth="1"/>
    <col min="3332" max="3332" width="15.21875" style="166" bestFit="1" customWidth="1"/>
    <col min="3333" max="3333" width="11.33203125" style="166" customWidth="1"/>
    <col min="3334" max="3334" width="14.77734375" style="166" customWidth="1"/>
    <col min="3335" max="3335" width="13.77734375" style="166" bestFit="1" customWidth="1"/>
    <col min="3336" max="3336" width="13.21875" style="166" customWidth="1"/>
    <col min="3337" max="3337" width="12.21875" style="166" bestFit="1" customWidth="1"/>
    <col min="3338" max="3338" width="12.44140625" style="166" customWidth="1"/>
    <col min="3339" max="3339" width="12.21875" style="166" customWidth="1"/>
    <col min="3340" max="3340" width="12.5546875" style="166" customWidth="1"/>
    <col min="3341" max="3341" width="17.88671875" style="166" customWidth="1"/>
    <col min="3342" max="3342" width="13.109375" style="166" customWidth="1"/>
    <col min="3343" max="3343" width="11.33203125" style="166" customWidth="1"/>
    <col min="3344" max="3344" width="14.21875" style="166" customWidth="1"/>
    <col min="3345" max="3345" width="11.33203125" style="166" customWidth="1"/>
    <col min="3346" max="3346" width="13.77734375" style="166" customWidth="1"/>
    <col min="3347" max="3347" width="11.33203125" style="166" customWidth="1"/>
    <col min="3348" max="3348" width="13.77734375" style="166" customWidth="1"/>
    <col min="3349" max="3349" width="14.21875" style="166" customWidth="1"/>
    <col min="3350" max="3350" width="11.33203125" style="166" customWidth="1"/>
    <col min="3351" max="3351" width="12.88671875" style="166" customWidth="1"/>
    <col min="3352" max="3352" width="15.6640625" style="166" customWidth="1"/>
    <col min="3353" max="3353" width="11.33203125" style="166" customWidth="1"/>
    <col min="3354" max="3354" width="13.88671875" style="166" customWidth="1"/>
    <col min="3355" max="3355" width="11.33203125" style="166" customWidth="1"/>
    <col min="3356" max="3356" width="13.77734375" style="166" bestFit="1" customWidth="1"/>
    <col min="3357" max="3357" width="16.21875" style="166" customWidth="1"/>
    <col min="3358" max="3358" width="16.109375" style="166" customWidth="1"/>
    <col min="3359" max="3359" width="20.109375" style="166" customWidth="1"/>
    <col min="3360" max="3360" width="3" style="166" customWidth="1"/>
    <col min="3361" max="3361" width="11.44140625" style="166" customWidth="1"/>
    <col min="3362" max="3362" width="8.44140625" style="166" customWidth="1"/>
    <col min="3363" max="3584" width="20.6640625" style="166"/>
    <col min="3585" max="3585" width="4.6640625" style="166" customWidth="1"/>
    <col min="3586" max="3586" width="59.6640625" style="166" customWidth="1"/>
    <col min="3587" max="3587" width="13.77734375" style="166" customWidth="1"/>
    <col min="3588" max="3588" width="15.21875" style="166" bestFit="1" customWidth="1"/>
    <col min="3589" max="3589" width="11.33203125" style="166" customWidth="1"/>
    <col min="3590" max="3590" width="14.77734375" style="166" customWidth="1"/>
    <col min="3591" max="3591" width="13.77734375" style="166" bestFit="1" customWidth="1"/>
    <col min="3592" max="3592" width="13.21875" style="166" customWidth="1"/>
    <col min="3593" max="3593" width="12.21875" style="166" bestFit="1" customWidth="1"/>
    <col min="3594" max="3594" width="12.44140625" style="166" customWidth="1"/>
    <col min="3595" max="3595" width="12.21875" style="166" customWidth="1"/>
    <col min="3596" max="3596" width="12.5546875" style="166" customWidth="1"/>
    <col min="3597" max="3597" width="17.88671875" style="166" customWidth="1"/>
    <col min="3598" max="3598" width="13.109375" style="166" customWidth="1"/>
    <col min="3599" max="3599" width="11.33203125" style="166" customWidth="1"/>
    <col min="3600" max="3600" width="14.21875" style="166" customWidth="1"/>
    <col min="3601" max="3601" width="11.33203125" style="166" customWidth="1"/>
    <col min="3602" max="3602" width="13.77734375" style="166" customWidth="1"/>
    <col min="3603" max="3603" width="11.33203125" style="166" customWidth="1"/>
    <col min="3604" max="3604" width="13.77734375" style="166" customWidth="1"/>
    <col min="3605" max="3605" width="14.21875" style="166" customWidth="1"/>
    <col min="3606" max="3606" width="11.33203125" style="166" customWidth="1"/>
    <col min="3607" max="3607" width="12.88671875" style="166" customWidth="1"/>
    <col min="3608" max="3608" width="15.6640625" style="166" customWidth="1"/>
    <col min="3609" max="3609" width="11.33203125" style="166" customWidth="1"/>
    <col min="3610" max="3610" width="13.88671875" style="166" customWidth="1"/>
    <col min="3611" max="3611" width="11.33203125" style="166" customWidth="1"/>
    <col min="3612" max="3612" width="13.77734375" style="166" bestFit="1" customWidth="1"/>
    <col min="3613" max="3613" width="16.21875" style="166" customWidth="1"/>
    <col min="3614" max="3614" width="16.109375" style="166" customWidth="1"/>
    <col min="3615" max="3615" width="20.109375" style="166" customWidth="1"/>
    <col min="3616" max="3616" width="3" style="166" customWidth="1"/>
    <col min="3617" max="3617" width="11.44140625" style="166" customWidth="1"/>
    <col min="3618" max="3618" width="8.44140625" style="166" customWidth="1"/>
    <col min="3619" max="3840" width="20.6640625" style="166"/>
    <col min="3841" max="3841" width="4.6640625" style="166" customWidth="1"/>
    <col min="3842" max="3842" width="59.6640625" style="166" customWidth="1"/>
    <col min="3843" max="3843" width="13.77734375" style="166" customWidth="1"/>
    <col min="3844" max="3844" width="15.21875" style="166" bestFit="1" customWidth="1"/>
    <col min="3845" max="3845" width="11.33203125" style="166" customWidth="1"/>
    <col min="3846" max="3846" width="14.77734375" style="166" customWidth="1"/>
    <col min="3847" max="3847" width="13.77734375" style="166" bestFit="1" customWidth="1"/>
    <col min="3848" max="3848" width="13.21875" style="166" customWidth="1"/>
    <col min="3849" max="3849" width="12.21875" style="166" bestFit="1" customWidth="1"/>
    <col min="3850" max="3850" width="12.44140625" style="166" customWidth="1"/>
    <col min="3851" max="3851" width="12.21875" style="166" customWidth="1"/>
    <col min="3852" max="3852" width="12.5546875" style="166" customWidth="1"/>
    <col min="3853" max="3853" width="17.88671875" style="166" customWidth="1"/>
    <col min="3854" max="3854" width="13.109375" style="166" customWidth="1"/>
    <col min="3855" max="3855" width="11.33203125" style="166" customWidth="1"/>
    <col min="3856" max="3856" width="14.21875" style="166" customWidth="1"/>
    <col min="3857" max="3857" width="11.33203125" style="166" customWidth="1"/>
    <col min="3858" max="3858" width="13.77734375" style="166" customWidth="1"/>
    <col min="3859" max="3859" width="11.33203125" style="166" customWidth="1"/>
    <col min="3860" max="3860" width="13.77734375" style="166" customWidth="1"/>
    <col min="3861" max="3861" width="14.21875" style="166" customWidth="1"/>
    <col min="3862" max="3862" width="11.33203125" style="166" customWidth="1"/>
    <col min="3863" max="3863" width="12.88671875" style="166" customWidth="1"/>
    <col min="3864" max="3864" width="15.6640625" style="166" customWidth="1"/>
    <col min="3865" max="3865" width="11.33203125" style="166" customWidth="1"/>
    <col min="3866" max="3866" width="13.88671875" style="166" customWidth="1"/>
    <col min="3867" max="3867" width="11.33203125" style="166" customWidth="1"/>
    <col min="3868" max="3868" width="13.77734375" style="166" bestFit="1" customWidth="1"/>
    <col min="3869" max="3869" width="16.21875" style="166" customWidth="1"/>
    <col min="3870" max="3870" width="16.109375" style="166" customWidth="1"/>
    <col min="3871" max="3871" width="20.109375" style="166" customWidth="1"/>
    <col min="3872" max="3872" width="3" style="166" customWidth="1"/>
    <col min="3873" max="3873" width="11.44140625" style="166" customWidth="1"/>
    <col min="3874" max="3874" width="8.44140625" style="166" customWidth="1"/>
    <col min="3875" max="4096" width="20.6640625" style="166"/>
    <col min="4097" max="4097" width="4.6640625" style="166" customWidth="1"/>
    <col min="4098" max="4098" width="59.6640625" style="166" customWidth="1"/>
    <col min="4099" max="4099" width="13.77734375" style="166" customWidth="1"/>
    <col min="4100" max="4100" width="15.21875" style="166" bestFit="1" customWidth="1"/>
    <col min="4101" max="4101" width="11.33203125" style="166" customWidth="1"/>
    <col min="4102" max="4102" width="14.77734375" style="166" customWidth="1"/>
    <col min="4103" max="4103" width="13.77734375" style="166" bestFit="1" customWidth="1"/>
    <col min="4104" max="4104" width="13.21875" style="166" customWidth="1"/>
    <col min="4105" max="4105" width="12.21875" style="166" bestFit="1" customWidth="1"/>
    <col min="4106" max="4106" width="12.44140625" style="166" customWidth="1"/>
    <col min="4107" max="4107" width="12.21875" style="166" customWidth="1"/>
    <col min="4108" max="4108" width="12.5546875" style="166" customWidth="1"/>
    <col min="4109" max="4109" width="17.88671875" style="166" customWidth="1"/>
    <col min="4110" max="4110" width="13.109375" style="166" customWidth="1"/>
    <col min="4111" max="4111" width="11.33203125" style="166" customWidth="1"/>
    <col min="4112" max="4112" width="14.21875" style="166" customWidth="1"/>
    <col min="4113" max="4113" width="11.33203125" style="166" customWidth="1"/>
    <col min="4114" max="4114" width="13.77734375" style="166" customWidth="1"/>
    <col min="4115" max="4115" width="11.33203125" style="166" customWidth="1"/>
    <col min="4116" max="4116" width="13.77734375" style="166" customWidth="1"/>
    <col min="4117" max="4117" width="14.21875" style="166" customWidth="1"/>
    <col min="4118" max="4118" width="11.33203125" style="166" customWidth="1"/>
    <col min="4119" max="4119" width="12.88671875" style="166" customWidth="1"/>
    <col min="4120" max="4120" width="15.6640625" style="166" customWidth="1"/>
    <col min="4121" max="4121" width="11.33203125" style="166" customWidth="1"/>
    <col min="4122" max="4122" width="13.88671875" style="166" customWidth="1"/>
    <col min="4123" max="4123" width="11.33203125" style="166" customWidth="1"/>
    <col min="4124" max="4124" width="13.77734375" style="166" bestFit="1" customWidth="1"/>
    <col min="4125" max="4125" width="16.21875" style="166" customWidth="1"/>
    <col min="4126" max="4126" width="16.109375" style="166" customWidth="1"/>
    <col min="4127" max="4127" width="20.109375" style="166" customWidth="1"/>
    <col min="4128" max="4128" width="3" style="166" customWidth="1"/>
    <col min="4129" max="4129" width="11.44140625" style="166" customWidth="1"/>
    <col min="4130" max="4130" width="8.44140625" style="166" customWidth="1"/>
    <col min="4131" max="4352" width="20.6640625" style="166"/>
    <col min="4353" max="4353" width="4.6640625" style="166" customWidth="1"/>
    <col min="4354" max="4354" width="59.6640625" style="166" customWidth="1"/>
    <col min="4355" max="4355" width="13.77734375" style="166" customWidth="1"/>
    <col min="4356" max="4356" width="15.21875" style="166" bestFit="1" customWidth="1"/>
    <col min="4357" max="4357" width="11.33203125" style="166" customWidth="1"/>
    <col min="4358" max="4358" width="14.77734375" style="166" customWidth="1"/>
    <col min="4359" max="4359" width="13.77734375" style="166" bestFit="1" customWidth="1"/>
    <col min="4360" max="4360" width="13.21875" style="166" customWidth="1"/>
    <col min="4361" max="4361" width="12.21875" style="166" bestFit="1" customWidth="1"/>
    <col min="4362" max="4362" width="12.44140625" style="166" customWidth="1"/>
    <col min="4363" max="4363" width="12.21875" style="166" customWidth="1"/>
    <col min="4364" max="4364" width="12.5546875" style="166" customWidth="1"/>
    <col min="4365" max="4365" width="17.88671875" style="166" customWidth="1"/>
    <col min="4366" max="4366" width="13.109375" style="166" customWidth="1"/>
    <col min="4367" max="4367" width="11.33203125" style="166" customWidth="1"/>
    <col min="4368" max="4368" width="14.21875" style="166" customWidth="1"/>
    <col min="4369" max="4369" width="11.33203125" style="166" customWidth="1"/>
    <col min="4370" max="4370" width="13.77734375" style="166" customWidth="1"/>
    <col min="4371" max="4371" width="11.33203125" style="166" customWidth="1"/>
    <col min="4372" max="4372" width="13.77734375" style="166" customWidth="1"/>
    <col min="4373" max="4373" width="14.21875" style="166" customWidth="1"/>
    <col min="4374" max="4374" width="11.33203125" style="166" customWidth="1"/>
    <col min="4375" max="4375" width="12.88671875" style="166" customWidth="1"/>
    <col min="4376" max="4376" width="15.6640625" style="166" customWidth="1"/>
    <col min="4377" max="4377" width="11.33203125" style="166" customWidth="1"/>
    <col min="4378" max="4378" width="13.88671875" style="166" customWidth="1"/>
    <col min="4379" max="4379" width="11.33203125" style="166" customWidth="1"/>
    <col min="4380" max="4380" width="13.77734375" style="166" bestFit="1" customWidth="1"/>
    <col min="4381" max="4381" width="16.21875" style="166" customWidth="1"/>
    <col min="4382" max="4382" width="16.109375" style="166" customWidth="1"/>
    <col min="4383" max="4383" width="20.109375" style="166" customWidth="1"/>
    <col min="4384" max="4384" width="3" style="166" customWidth="1"/>
    <col min="4385" max="4385" width="11.44140625" style="166" customWidth="1"/>
    <col min="4386" max="4386" width="8.44140625" style="166" customWidth="1"/>
    <col min="4387" max="4608" width="20.6640625" style="166"/>
    <col min="4609" max="4609" width="4.6640625" style="166" customWidth="1"/>
    <col min="4610" max="4610" width="59.6640625" style="166" customWidth="1"/>
    <col min="4611" max="4611" width="13.77734375" style="166" customWidth="1"/>
    <col min="4612" max="4612" width="15.21875" style="166" bestFit="1" customWidth="1"/>
    <col min="4613" max="4613" width="11.33203125" style="166" customWidth="1"/>
    <col min="4614" max="4614" width="14.77734375" style="166" customWidth="1"/>
    <col min="4615" max="4615" width="13.77734375" style="166" bestFit="1" customWidth="1"/>
    <col min="4616" max="4616" width="13.21875" style="166" customWidth="1"/>
    <col min="4617" max="4617" width="12.21875" style="166" bestFit="1" customWidth="1"/>
    <col min="4618" max="4618" width="12.44140625" style="166" customWidth="1"/>
    <col min="4619" max="4619" width="12.21875" style="166" customWidth="1"/>
    <col min="4620" max="4620" width="12.5546875" style="166" customWidth="1"/>
    <col min="4621" max="4621" width="17.88671875" style="166" customWidth="1"/>
    <col min="4622" max="4622" width="13.109375" style="166" customWidth="1"/>
    <col min="4623" max="4623" width="11.33203125" style="166" customWidth="1"/>
    <col min="4624" max="4624" width="14.21875" style="166" customWidth="1"/>
    <col min="4625" max="4625" width="11.33203125" style="166" customWidth="1"/>
    <col min="4626" max="4626" width="13.77734375" style="166" customWidth="1"/>
    <col min="4627" max="4627" width="11.33203125" style="166" customWidth="1"/>
    <col min="4628" max="4628" width="13.77734375" style="166" customWidth="1"/>
    <col min="4629" max="4629" width="14.21875" style="166" customWidth="1"/>
    <col min="4630" max="4630" width="11.33203125" style="166" customWidth="1"/>
    <col min="4631" max="4631" width="12.88671875" style="166" customWidth="1"/>
    <col min="4632" max="4632" width="15.6640625" style="166" customWidth="1"/>
    <col min="4633" max="4633" width="11.33203125" style="166" customWidth="1"/>
    <col min="4634" max="4634" width="13.88671875" style="166" customWidth="1"/>
    <col min="4635" max="4635" width="11.33203125" style="166" customWidth="1"/>
    <col min="4636" max="4636" width="13.77734375" style="166" bestFit="1" customWidth="1"/>
    <col min="4637" max="4637" width="16.21875" style="166" customWidth="1"/>
    <col min="4638" max="4638" width="16.109375" style="166" customWidth="1"/>
    <col min="4639" max="4639" width="20.109375" style="166" customWidth="1"/>
    <col min="4640" max="4640" width="3" style="166" customWidth="1"/>
    <col min="4641" max="4641" width="11.44140625" style="166" customWidth="1"/>
    <col min="4642" max="4642" width="8.44140625" style="166" customWidth="1"/>
    <col min="4643" max="4864" width="20.6640625" style="166"/>
    <col min="4865" max="4865" width="4.6640625" style="166" customWidth="1"/>
    <col min="4866" max="4866" width="59.6640625" style="166" customWidth="1"/>
    <col min="4867" max="4867" width="13.77734375" style="166" customWidth="1"/>
    <col min="4868" max="4868" width="15.21875" style="166" bestFit="1" customWidth="1"/>
    <col min="4869" max="4869" width="11.33203125" style="166" customWidth="1"/>
    <col min="4870" max="4870" width="14.77734375" style="166" customWidth="1"/>
    <col min="4871" max="4871" width="13.77734375" style="166" bestFit="1" customWidth="1"/>
    <col min="4872" max="4872" width="13.21875" style="166" customWidth="1"/>
    <col min="4873" max="4873" width="12.21875" style="166" bestFit="1" customWidth="1"/>
    <col min="4874" max="4874" width="12.44140625" style="166" customWidth="1"/>
    <col min="4875" max="4875" width="12.21875" style="166" customWidth="1"/>
    <col min="4876" max="4876" width="12.5546875" style="166" customWidth="1"/>
    <col min="4877" max="4877" width="17.88671875" style="166" customWidth="1"/>
    <col min="4878" max="4878" width="13.109375" style="166" customWidth="1"/>
    <col min="4879" max="4879" width="11.33203125" style="166" customWidth="1"/>
    <col min="4880" max="4880" width="14.21875" style="166" customWidth="1"/>
    <col min="4881" max="4881" width="11.33203125" style="166" customWidth="1"/>
    <col min="4882" max="4882" width="13.77734375" style="166" customWidth="1"/>
    <col min="4883" max="4883" width="11.33203125" style="166" customWidth="1"/>
    <col min="4884" max="4884" width="13.77734375" style="166" customWidth="1"/>
    <col min="4885" max="4885" width="14.21875" style="166" customWidth="1"/>
    <col min="4886" max="4886" width="11.33203125" style="166" customWidth="1"/>
    <col min="4887" max="4887" width="12.88671875" style="166" customWidth="1"/>
    <col min="4888" max="4888" width="15.6640625" style="166" customWidth="1"/>
    <col min="4889" max="4889" width="11.33203125" style="166" customWidth="1"/>
    <col min="4890" max="4890" width="13.88671875" style="166" customWidth="1"/>
    <col min="4891" max="4891" width="11.33203125" style="166" customWidth="1"/>
    <col min="4892" max="4892" width="13.77734375" style="166" bestFit="1" customWidth="1"/>
    <col min="4893" max="4893" width="16.21875" style="166" customWidth="1"/>
    <col min="4894" max="4894" width="16.109375" style="166" customWidth="1"/>
    <col min="4895" max="4895" width="20.109375" style="166" customWidth="1"/>
    <col min="4896" max="4896" width="3" style="166" customWidth="1"/>
    <col min="4897" max="4897" width="11.44140625" style="166" customWidth="1"/>
    <col min="4898" max="4898" width="8.44140625" style="166" customWidth="1"/>
    <col min="4899" max="5120" width="20.6640625" style="166"/>
    <col min="5121" max="5121" width="4.6640625" style="166" customWidth="1"/>
    <col min="5122" max="5122" width="59.6640625" style="166" customWidth="1"/>
    <col min="5123" max="5123" width="13.77734375" style="166" customWidth="1"/>
    <col min="5124" max="5124" width="15.21875" style="166" bestFit="1" customWidth="1"/>
    <col min="5125" max="5125" width="11.33203125" style="166" customWidth="1"/>
    <col min="5126" max="5126" width="14.77734375" style="166" customWidth="1"/>
    <col min="5127" max="5127" width="13.77734375" style="166" bestFit="1" customWidth="1"/>
    <col min="5128" max="5128" width="13.21875" style="166" customWidth="1"/>
    <col min="5129" max="5129" width="12.21875" style="166" bestFit="1" customWidth="1"/>
    <col min="5130" max="5130" width="12.44140625" style="166" customWidth="1"/>
    <col min="5131" max="5131" width="12.21875" style="166" customWidth="1"/>
    <col min="5132" max="5132" width="12.5546875" style="166" customWidth="1"/>
    <col min="5133" max="5133" width="17.88671875" style="166" customWidth="1"/>
    <col min="5134" max="5134" width="13.109375" style="166" customWidth="1"/>
    <col min="5135" max="5135" width="11.33203125" style="166" customWidth="1"/>
    <col min="5136" max="5136" width="14.21875" style="166" customWidth="1"/>
    <col min="5137" max="5137" width="11.33203125" style="166" customWidth="1"/>
    <col min="5138" max="5138" width="13.77734375" style="166" customWidth="1"/>
    <col min="5139" max="5139" width="11.33203125" style="166" customWidth="1"/>
    <col min="5140" max="5140" width="13.77734375" style="166" customWidth="1"/>
    <col min="5141" max="5141" width="14.21875" style="166" customWidth="1"/>
    <col min="5142" max="5142" width="11.33203125" style="166" customWidth="1"/>
    <col min="5143" max="5143" width="12.88671875" style="166" customWidth="1"/>
    <col min="5144" max="5144" width="15.6640625" style="166" customWidth="1"/>
    <col min="5145" max="5145" width="11.33203125" style="166" customWidth="1"/>
    <col min="5146" max="5146" width="13.88671875" style="166" customWidth="1"/>
    <col min="5147" max="5147" width="11.33203125" style="166" customWidth="1"/>
    <col min="5148" max="5148" width="13.77734375" style="166" bestFit="1" customWidth="1"/>
    <col min="5149" max="5149" width="16.21875" style="166" customWidth="1"/>
    <col min="5150" max="5150" width="16.109375" style="166" customWidth="1"/>
    <col min="5151" max="5151" width="20.109375" style="166" customWidth="1"/>
    <col min="5152" max="5152" width="3" style="166" customWidth="1"/>
    <col min="5153" max="5153" width="11.44140625" style="166" customWidth="1"/>
    <col min="5154" max="5154" width="8.44140625" style="166" customWidth="1"/>
    <col min="5155" max="5376" width="20.6640625" style="166"/>
    <col min="5377" max="5377" width="4.6640625" style="166" customWidth="1"/>
    <col min="5378" max="5378" width="59.6640625" style="166" customWidth="1"/>
    <col min="5379" max="5379" width="13.77734375" style="166" customWidth="1"/>
    <col min="5380" max="5380" width="15.21875" style="166" bestFit="1" customWidth="1"/>
    <col min="5381" max="5381" width="11.33203125" style="166" customWidth="1"/>
    <col min="5382" max="5382" width="14.77734375" style="166" customWidth="1"/>
    <col min="5383" max="5383" width="13.77734375" style="166" bestFit="1" customWidth="1"/>
    <col min="5384" max="5384" width="13.21875" style="166" customWidth="1"/>
    <col min="5385" max="5385" width="12.21875" style="166" bestFit="1" customWidth="1"/>
    <col min="5386" max="5386" width="12.44140625" style="166" customWidth="1"/>
    <col min="5387" max="5387" width="12.21875" style="166" customWidth="1"/>
    <col min="5388" max="5388" width="12.5546875" style="166" customWidth="1"/>
    <col min="5389" max="5389" width="17.88671875" style="166" customWidth="1"/>
    <col min="5390" max="5390" width="13.109375" style="166" customWidth="1"/>
    <col min="5391" max="5391" width="11.33203125" style="166" customWidth="1"/>
    <col min="5392" max="5392" width="14.21875" style="166" customWidth="1"/>
    <col min="5393" max="5393" width="11.33203125" style="166" customWidth="1"/>
    <col min="5394" max="5394" width="13.77734375" style="166" customWidth="1"/>
    <col min="5395" max="5395" width="11.33203125" style="166" customWidth="1"/>
    <col min="5396" max="5396" width="13.77734375" style="166" customWidth="1"/>
    <col min="5397" max="5397" width="14.21875" style="166" customWidth="1"/>
    <col min="5398" max="5398" width="11.33203125" style="166" customWidth="1"/>
    <col min="5399" max="5399" width="12.88671875" style="166" customWidth="1"/>
    <col min="5400" max="5400" width="15.6640625" style="166" customWidth="1"/>
    <col min="5401" max="5401" width="11.33203125" style="166" customWidth="1"/>
    <col min="5402" max="5402" width="13.88671875" style="166" customWidth="1"/>
    <col min="5403" max="5403" width="11.33203125" style="166" customWidth="1"/>
    <col min="5404" max="5404" width="13.77734375" style="166" bestFit="1" customWidth="1"/>
    <col min="5405" max="5405" width="16.21875" style="166" customWidth="1"/>
    <col min="5406" max="5406" width="16.109375" style="166" customWidth="1"/>
    <col min="5407" max="5407" width="20.109375" style="166" customWidth="1"/>
    <col min="5408" max="5408" width="3" style="166" customWidth="1"/>
    <col min="5409" max="5409" width="11.44140625" style="166" customWidth="1"/>
    <col min="5410" max="5410" width="8.44140625" style="166" customWidth="1"/>
    <col min="5411" max="5632" width="20.6640625" style="166"/>
    <col min="5633" max="5633" width="4.6640625" style="166" customWidth="1"/>
    <col min="5634" max="5634" width="59.6640625" style="166" customWidth="1"/>
    <col min="5635" max="5635" width="13.77734375" style="166" customWidth="1"/>
    <col min="5636" max="5636" width="15.21875" style="166" bestFit="1" customWidth="1"/>
    <col min="5637" max="5637" width="11.33203125" style="166" customWidth="1"/>
    <col min="5638" max="5638" width="14.77734375" style="166" customWidth="1"/>
    <col min="5639" max="5639" width="13.77734375" style="166" bestFit="1" customWidth="1"/>
    <col min="5640" max="5640" width="13.21875" style="166" customWidth="1"/>
    <col min="5641" max="5641" width="12.21875" style="166" bestFit="1" customWidth="1"/>
    <col min="5642" max="5642" width="12.44140625" style="166" customWidth="1"/>
    <col min="5643" max="5643" width="12.21875" style="166" customWidth="1"/>
    <col min="5644" max="5644" width="12.5546875" style="166" customWidth="1"/>
    <col min="5645" max="5645" width="17.88671875" style="166" customWidth="1"/>
    <col min="5646" max="5646" width="13.109375" style="166" customWidth="1"/>
    <col min="5647" max="5647" width="11.33203125" style="166" customWidth="1"/>
    <col min="5648" max="5648" width="14.21875" style="166" customWidth="1"/>
    <col min="5649" max="5649" width="11.33203125" style="166" customWidth="1"/>
    <col min="5650" max="5650" width="13.77734375" style="166" customWidth="1"/>
    <col min="5651" max="5651" width="11.33203125" style="166" customWidth="1"/>
    <col min="5652" max="5652" width="13.77734375" style="166" customWidth="1"/>
    <col min="5653" max="5653" width="14.21875" style="166" customWidth="1"/>
    <col min="5654" max="5654" width="11.33203125" style="166" customWidth="1"/>
    <col min="5655" max="5655" width="12.88671875" style="166" customWidth="1"/>
    <col min="5656" max="5656" width="15.6640625" style="166" customWidth="1"/>
    <col min="5657" max="5657" width="11.33203125" style="166" customWidth="1"/>
    <col min="5658" max="5658" width="13.88671875" style="166" customWidth="1"/>
    <col min="5659" max="5659" width="11.33203125" style="166" customWidth="1"/>
    <col min="5660" max="5660" width="13.77734375" style="166" bestFit="1" customWidth="1"/>
    <col min="5661" max="5661" width="16.21875" style="166" customWidth="1"/>
    <col min="5662" max="5662" width="16.109375" style="166" customWidth="1"/>
    <col min="5663" max="5663" width="20.109375" style="166" customWidth="1"/>
    <col min="5664" max="5664" width="3" style="166" customWidth="1"/>
    <col min="5665" max="5665" width="11.44140625" style="166" customWidth="1"/>
    <col min="5666" max="5666" width="8.44140625" style="166" customWidth="1"/>
    <col min="5667" max="5888" width="20.6640625" style="166"/>
    <col min="5889" max="5889" width="4.6640625" style="166" customWidth="1"/>
    <col min="5890" max="5890" width="59.6640625" style="166" customWidth="1"/>
    <col min="5891" max="5891" width="13.77734375" style="166" customWidth="1"/>
    <col min="5892" max="5892" width="15.21875" style="166" bestFit="1" customWidth="1"/>
    <col min="5893" max="5893" width="11.33203125" style="166" customWidth="1"/>
    <col min="5894" max="5894" width="14.77734375" style="166" customWidth="1"/>
    <col min="5895" max="5895" width="13.77734375" style="166" bestFit="1" customWidth="1"/>
    <col min="5896" max="5896" width="13.21875" style="166" customWidth="1"/>
    <col min="5897" max="5897" width="12.21875" style="166" bestFit="1" customWidth="1"/>
    <col min="5898" max="5898" width="12.44140625" style="166" customWidth="1"/>
    <col min="5899" max="5899" width="12.21875" style="166" customWidth="1"/>
    <col min="5900" max="5900" width="12.5546875" style="166" customWidth="1"/>
    <col min="5901" max="5901" width="17.88671875" style="166" customWidth="1"/>
    <col min="5902" max="5902" width="13.109375" style="166" customWidth="1"/>
    <col min="5903" max="5903" width="11.33203125" style="166" customWidth="1"/>
    <col min="5904" max="5904" width="14.21875" style="166" customWidth="1"/>
    <col min="5905" max="5905" width="11.33203125" style="166" customWidth="1"/>
    <col min="5906" max="5906" width="13.77734375" style="166" customWidth="1"/>
    <col min="5907" max="5907" width="11.33203125" style="166" customWidth="1"/>
    <col min="5908" max="5908" width="13.77734375" style="166" customWidth="1"/>
    <col min="5909" max="5909" width="14.21875" style="166" customWidth="1"/>
    <col min="5910" max="5910" width="11.33203125" style="166" customWidth="1"/>
    <col min="5911" max="5911" width="12.88671875" style="166" customWidth="1"/>
    <col min="5912" max="5912" width="15.6640625" style="166" customWidth="1"/>
    <col min="5913" max="5913" width="11.33203125" style="166" customWidth="1"/>
    <col min="5914" max="5914" width="13.88671875" style="166" customWidth="1"/>
    <col min="5915" max="5915" width="11.33203125" style="166" customWidth="1"/>
    <col min="5916" max="5916" width="13.77734375" style="166" bestFit="1" customWidth="1"/>
    <col min="5917" max="5917" width="16.21875" style="166" customWidth="1"/>
    <col min="5918" max="5918" width="16.109375" style="166" customWidth="1"/>
    <col min="5919" max="5919" width="20.109375" style="166" customWidth="1"/>
    <col min="5920" max="5920" width="3" style="166" customWidth="1"/>
    <col min="5921" max="5921" width="11.44140625" style="166" customWidth="1"/>
    <col min="5922" max="5922" width="8.44140625" style="166" customWidth="1"/>
    <col min="5923" max="6144" width="20.6640625" style="166"/>
    <col min="6145" max="6145" width="4.6640625" style="166" customWidth="1"/>
    <col min="6146" max="6146" width="59.6640625" style="166" customWidth="1"/>
    <col min="6147" max="6147" width="13.77734375" style="166" customWidth="1"/>
    <col min="6148" max="6148" width="15.21875" style="166" bestFit="1" customWidth="1"/>
    <col min="6149" max="6149" width="11.33203125" style="166" customWidth="1"/>
    <col min="6150" max="6150" width="14.77734375" style="166" customWidth="1"/>
    <col min="6151" max="6151" width="13.77734375" style="166" bestFit="1" customWidth="1"/>
    <col min="6152" max="6152" width="13.21875" style="166" customWidth="1"/>
    <col min="6153" max="6153" width="12.21875" style="166" bestFit="1" customWidth="1"/>
    <col min="6154" max="6154" width="12.44140625" style="166" customWidth="1"/>
    <col min="6155" max="6155" width="12.21875" style="166" customWidth="1"/>
    <col min="6156" max="6156" width="12.5546875" style="166" customWidth="1"/>
    <col min="6157" max="6157" width="17.88671875" style="166" customWidth="1"/>
    <col min="6158" max="6158" width="13.109375" style="166" customWidth="1"/>
    <col min="6159" max="6159" width="11.33203125" style="166" customWidth="1"/>
    <col min="6160" max="6160" width="14.21875" style="166" customWidth="1"/>
    <col min="6161" max="6161" width="11.33203125" style="166" customWidth="1"/>
    <col min="6162" max="6162" width="13.77734375" style="166" customWidth="1"/>
    <col min="6163" max="6163" width="11.33203125" style="166" customWidth="1"/>
    <col min="6164" max="6164" width="13.77734375" style="166" customWidth="1"/>
    <col min="6165" max="6165" width="14.21875" style="166" customWidth="1"/>
    <col min="6166" max="6166" width="11.33203125" style="166" customWidth="1"/>
    <col min="6167" max="6167" width="12.88671875" style="166" customWidth="1"/>
    <col min="6168" max="6168" width="15.6640625" style="166" customWidth="1"/>
    <col min="6169" max="6169" width="11.33203125" style="166" customWidth="1"/>
    <col min="6170" max="6170" width="13.88671875" style="166" customWidth="1"/>
    <col min="6171" max="6171" width="11.33203125" style="166" customWidth="1"/>
    <col min="6172" max="6172" width="13.77734375" style="166" bestFit="1" customWidth="1"/>
    <col min="6173" max="6173" width="16.21875" style="166" customWidth="1"/>
    <col min="6174" max="6174" width="16.109375" style="166" customWidth="1"/>
    <col min="6175" max="6175" width="20.109375" style="166" customWidth="1"/>
    <col min="6176" max="6176" width="3" style="166" customWidth="1"/>
    <col min="6177" max="6177" width="11.44140625" style="166" customWidth="1"/>
    <col min="6178" max="6178" width="8.44140625" style="166" customWidth="1"/>
    <col min="6179" max="6400" width="20.6640625" style="166"/>
    <col min="6401" max="6401" width="4.6640625" style="166" customWidth="1"/>
    <col min="6402" max="6402" width="59.6640625" style="166" customWidth="1"/>
    <col min="6403" max="6403" width="13.77734375" style="166" customWidth="1"/>
    <col min="6404" max="6404" width="15.21875" style="166" bestFit="1" customWidth="1"/>
    <col min="6405" max="6405" width="11.33203125" style="166" customWidth="1"/>
    <col min="6406" max="6406" width="14.77734375" style="166" customWidth="1"/>
    <col min="6407" max="6407" width="13.77734375" style="166" bestFit="1" customWidth="1"/>
    <col min="6408" max="6408" width="13.21875" style="166" customWidth="1"/>
    <col min="6409" max="6409" width="12.21875" style="166" bestFit="1" customWidth="1"/>
    <col min="6410" max="6410" width="12.44140625" style="166" customWidth="1"/>
    <col min="6411" max="6411" width="12.21875" style="166" customWidth="1"/>
    <col min="6412" max="6412" width="12.5546875" style="166" customWidth="1"/>
    <col min="6413" max="6413" width="17.88671875" style="166" customWidth="1"/>
    <col min="6414" max="6414" width="13.109375" style="166" customWidth="1"/>
    <col min="6415" max="6415" width="11.33203125" style="166" customWidth="1"/>
    <col min="6416" max="6416" width="14.21875" style="166" customWidth="1"/>
    <col min="6417" max="6417" width="11.33203125" style="166" customWidth="1"/>
    <col min="6418" max="6418" width="13.77734375" style="166" customWidth="1"/>
    <col min="6419" max="6419" width="11.33203125" style="166" customWidth="1"/>
    <col min="6420" max="6420" width="13.77734375" style="166" customWidth="1"/>
    <col min="6421" max="6421" width="14.21875" style="166" customWidth="1"/>
    <col min="6422" max="6422" width="11.33203125" style="166" customWidth="1"/>
    <col min="6423" max="6423" width="12.88671875" style="166" customWidth="1"/>
    <col min="6424" max="6424" width="15.6640625" style="166" customWidth="1"/>
    <col min="6425" max="6425" width="11.33203125" style="166" customWidth="1"/>
    <col min="6426" max="6426" width="13.88671875" style="166" customWidth="1"/>
    <col min="6427" max="6427" width="11.33203125" style="166" customWidth="1"/>
    <col min="6428" max="6428" width="13.77734375" style="166" bestFit="1" customWidth="1"/>
    <col min="6429" max="6429" width="16.21875" style="166" customWidth="1"/>
    <col min="6430" max="6430" width="16.109375" style="166" customWidth="1"/>
    <col min="6431" max="6431" width="20.109375" style="166" customWidth="1"/>
    <col min="6432" max="6432" width="3" style="166" customWidth="1"/>
    <col min="6433" max="6433" width="11.44140625" style="166" customWidth="1"/>
    <col min="6434" max="6434" width="8.44140625" style="166" customWidth="1"/>
    <col min="6435" max="6656" width="20.6640625" style="166"/>
    <col min="6657" max="6657" width="4.6640625" style="166" customWidth="1"/>
    <col min="6658" max="6658" width="59.6640625" style="166" customWidth="1"/>
    <col min="6659" max="6659" width="13.77734375" style="166" customWidth="1"/>
    <col min="6660" max="6660" width="15.21875" style="166" bestFit="1" customWidth="1"/>
    <col min="6661" max="6661" width="11.33203125" style="166" customWidth="1"/>
    <col min="6662" max="6662" width="14.77734375" style="166" customWidth="1"/>
    <col min="6663" max="6663" width="13.77734375" style="166" bestFit="1" customWidth="1"/>
    <col min="6664" max="6664" width="13.21875" style="166" customWidth="1"/>
    <col min="6665" max="6665" width="12.21875" style="166" bestFit="1" customWidth="1"/>
    <col min="6666" max="6666" width="12.44140625" style="166" customWidth="1"/>
    <col min="6667" max="6667" width="12.21875" style="166" customWidth="1"/>
    <col min="6668" max="6668" width="12.5546875" style="166" customWidth="1"/>
    <col min="6669" max="6669" width="17.88671875" style="166" customWidth="1"/>
    <col min="6670" max="6670" width="13.109375" style="166" customWidth="1"/>
    <col min="6671" max="6671" width="11.33203125" style="166" customWidth="1"/>
    <col min="6672" max="6672" width="14.21875" style="166" customWidth="1"/>
    <col min="6673" max="6673" width="11.33203125" style="166" customWidth="1"/>
    <col min="6674" max="6674" width="13.77734375" style="166" customWidth="1"/>
    <col min="6675" max="6675" width="11.33203125" style="166" customWidth="1"/>
    <col min="6676" max="6676" width="13.77734375" style="166" customWidth="1"/>
    <col min="6677" max="6677" width="14.21875" style="166" customWidth="1"/>
    <col min="6678" max="6678" width="11.33203125" style="166" customWidth="1"/>
    <col min="6679" max="6679" width="12.88671875" style="166" customWidth="1"/>
    <col min="6680" max="6680" width="15.6640625" style="166" customWidth="1"/>
    <col min="6681" max="6681" width="11.33203125" style="166" customWidth="1"/>
    <col min="6682" max="6682" width="13.88671875" style="166" customWidth="1"/>
    <col min="6683" max="6683" width="11.33203125" style="166" customWidth="1"/>
    <col min="6684" max="6684" width="13.77734375" style="166" bestFit="1" customWidth="1"/>
    <col min="6685" max="6685" width="16.21875" style="166" customWidth="1"/>
    <col min="6686" max="6686" width="16.109375" style="166" customWidth="1"/>
    <col min="6687" max="6687" width="20.109375" style="166" customWidth="1"/>
    <col min="6688" max="6688" width="3" style="166" customWidth="1"/>
    <col min="6689" max="6689" width="11.44140625" style="166" customWidth="1"/>
    <col min="6690" max="6690" width="8.44140625" style="166" customWidth="1"/>
    <col min="6691" max="6912" width="20.6640625" style="166"/>
    <col min="6913" max="6913" width="4.6640625" style="166" customWidth="1"/>
    <col min="6914" max="6914" width="59.6640625" style="166" customWidth="1"/>
    <col min="6915" max="6915" width="13.77734375" style="166" customWidth="1"/>
    <col min="6916" max="6916" width="15.21875" style="166" bestFit="1" customWidth="1"/>
    <col min="6917" max="6917" width="11.33203125" style="166" customWidth="1"/>
    <col min="6918" max="6918" width="14.77734375" style="166" customWidth="1"/>
    <col min="6919" max="6919" width="13.77734375" style="166" bestFit="1" customWidth="1"/>
    <col min="6920" max="6920" width="13.21875" style="166" customWidth="1"/>
    <col min="6921" max="6921" width="12.21875" style="166" bestFit="1" customWidth="1"/>
    <col min="6922" max="6922" width="12.44140625" style="166" customWidth="1"/>
    <col min="6923" max="6923" width="12.21875" style="166" customWidth="1"/>
    <col min="6924" max="6924" width="12.5546875" style="166" customWidth="1"/>
    <col min="6925" max="6925" width="17.88671875" style="166" customWidth="1"/>
    <col min="6926" max="6926" width="13.109375" style="166" customWidth="1"/>
    <col min="6927" max="6927" width="11.33203125" style="166" customWidth="1"/>
    <col min="6928" max="6928" width="14.21875" style="166" customWidth="1"/>
    <col min="6929" max="6929" width="11.33203125" style="166" customWidth="1"/>
    <col min="6930" max="6930" width="13.77734375" style="166" customWidth="1"/>
    <col min="6931" max="6931" width="11.33203125" style="166" customWidth="1"/>
    <col min="6932" max="6932" width="13.77734375" style="166" customWidth="1"/>
    <col min="6933" max="6933" width="14.21875" style="166" customWidth="1"/>
    <col min="6934" max="6934" width="11.33203125" style="166" customWidth="1"/>
    <col min="6935" max="6935" width="12.88671875" style="166" customWidth="1"/>
    <col min="6936" max="6936" width="15.6640625" style="166" customWidth="1"/>
    <col min="6937" max="6937" width="11.33203125" style="166" customWidth="1"/>
    <col min="6938" max="6938" width="13.88671875" style="166" customWidth="1"/>
    <col min="6939" max="6939" width="11.33203125" style="166" customWidth="1"/>
    <col min="6940" max="6940" width="13.77734375" style="166" bestFit="1" customWidth="1"/>
    <col min="6941" max="6941" width="16.21875" style="166" customWidth="1"/>
    <col min="6942" max="6942" width="16.109375" style="166" customWidth="1"/>
    <col min="6943" max="6943" width="20.109375" style="166" customWidth="1"/>
    <col min="6944" max="6944" width="3" style="166" customWidth="1"/>
    <col min="6945" max="6945" width="11.44140625" style="166" customWidth="1"/>
    <col min="6946" max="6946" width="8.44140625" style="166" customWidth="1"/>
    <col min="6947" max="7168" width="20.6640625" style="166"/>
    <col min="7169" max="7169" width="4.6640625" style="166" customWidth="1"/>
    <col min="7170" max="7170" width="59.6640625" style="166" customWidth="1"/>
    <col min="7171" max="7171" width="13.77734375" style="166" customWidth="1"/>
    <col min="7172" max="7172" width="15.21875" style="166" bestFit="1" customWidth="1"/>
    <col min="7173" max="7173" width="11.33203125" style="166" customWidth="1"/>
    <col min="7174" max="7174" width="14.77734375" style="166" customWidth="1"/>
    <col min="7175" max="7175" width="13.77734375" style="166" bestFit="1" customWidth="1"/>
    <col min="7176" max="7176" width="13.21875" style="166" customWidth="1"/>
    <col min="7177" max="7177" width="12.21875" style="166" bestFit="1" customWidth="1"/>
    <col min="7178" max="7178" width="12.44140625" style="166" customWidth="1"/>
    <col min="7179" max="7179" width="12.21875" style="166" customWidth="1"/>
    <col min="7180" max="7180" width="12.5546875" style="166" customWidth="1"/>
    <col min="7181" max="7181" width="17.88671875" style="166" customWidth="1"/>
    <col min="7182" max="7182" width="13.109375" style="166" customWidth="1"/>
    <col min="7183" max="7183" width="11.33203125" style="166" customWidth="1"/>
    <col min="7184" max="7184" width="14.21875" style="166" customWidth="1"/>
    <col min="7185" max="7185" width="11.33203125" style="166" customWidth="1"/>
    <col min="7186" max="7186" width="13.77734375" style="166" customWidth="1"/>
    <col min="7187" max="7187" width="11.33203125" style="166" customWidth="1"/>
    <col min="7188" max="7188" width="13.77734375" style="166" customWidth="1"/>
    <col min="7189" max="7189" width="14.21875" style="166" customWidth="1"/>
    <col min="7190" max="7190" width="11.33203125" style="166" customWidth="1"/>
    <col min="7191" max="7191" width="12.88671875" style="166" customWidth="1"/>
    <col min="7192" max="7192" width="15.6640625" style="166" customWidth="1"/>
    <col min="7193" max="7193" width="11.33203125" style="166" customWidth="1"/>
    <col min="7194" max="7194" width="13.88671875" style="166" customWidth="1"/>
    <col min="7195" max="7195" width="11.33203125" style="166" customWidth="1"/>
    <col min="7196" max="7196" width="13.77734375" style="166" bestFit="1" customWidth="1"/>
    <col min="7197" max="7197" width="16.21875" style="166" customWidth="1"/>
    <col min="7198" max="7198" width="16.109375" style="166" customWidth="1"/>
    <col min="7199" max="7199" width="20.109375" style="166" customWidth="1"/>
    <col min="7200" max="7200" width="3" style="166" customWidth="1"/>
    <col min="7201" max="7201" width="11.44140625" style="166" customWidth="1"/>
    <col min="7202" max="7202" width="8.44140625" style="166" customWidth="1"/>
    <col min="7203" max="7424" width="20.6640625" style="166"/>
    <col min="7425" max="7425" width="4.6640625" style="166" customWidth="1"/>
    <col min="7426" max="7426" width="59.6640625" style="166" customWidth="1"/>
    <col min="7427" max="7427" width="13.77734375" style="166" customWidth="1"/>
    <col min="7428" max="7428" width="15.21875" style="166" bestFit="1" customWidth="1"/>
    <col min="7429" max="7429" width="11.33203125" style="166" customWidth="1"/>
    <col min="7430" max="7430" width="14.77734375" style="166" customWidth="1"/>
    <col min="7431" max="7431" width="13.77734375" style="166" bestFit="1" customWidth="1"/>
    <col min="7432" max="7432" width="13.21875" style="166" customWidth="1"/>
    <col min="7433" max="7433" width="12.21875" style="166" bestFit="1" customWidth="1"/>
    <col min="7434" max="7434" width="12.44140625" style="166" customWidth="1"/>
    <col min="7435" max="7435" width="12.21875" style="166" customWidth="1"/>
    <col min="7436" max="7436" width="12.5546875" style="166" customWidth="1"/>
    <col min="7437" max="7437" width="17.88671875" style="166" customWidth="1"/>
    <col min="7438" max="7438" width="13.109375" style="166" customWidth="1"/>
    <col min="7439" max="7439" width="11.33203125" style="166" customWidth="1"/>
    <col min="7440" max="7440" width="14.21875" style="166" customWidth="1"/>
    <col min="7441" max="7441" width="11.33203125" style="166" customWidth="1"/>
    <col min="7442" max="7442" width="13.77734375" style="166" customWidth="1"/>
    <col min="7443" max="7443" width="11.33203125" style="166" customWidth="1"/>
    <col min="7444" max="7444" width="13.77734375" style="166" customWidth="1"/>
    <col min="7445" max="7445" width="14.21875" style="166" customWidth="1"/>
    <col min="7446" max="7446" width="11.33203125" style="166" customWidth="1"/>
    <col min="7447" max="7447" width="12.88671875" style="166" customWidth="1"/>
    <col min="7448" max="7448" width="15.6640625" style="166" customWidth="1"/>
    <col min="7449" max="7449" width="11.33203125" style="166" customWidth="1"/>
    <col min="7450" max="7450" width="13.88671875" style="166" customWidth="1"/>
    <col min="7451" max="7451" width="11.33203125" style="166" customWidth="1"/>
    <col min="7452" max="7452" width="13.77734375" style="166" bestFit="1" customWidth="1"/>
    <col min="7453" max="7453" width="16.21875" style="166" customWidth="1"/>
    <col min="7454" max="7454" width="16.109375" style="166" customWidth="1"/>
    <col min="7455" max="7455" width="20.109375" style="166" customWidth="1"/>
    <col min="7456" max="7456" width="3" style="166" customWidth="1"/>
    <col min="7457" max="7457" width="11.44140625" style="166" customWidth="1"/>
    <col min="7458" max="7458" width="8.44140625" style="166" customWidth="1"/>
    <col min="7459" max="7680" width="20.6640625" style="166"/>
    <col min="7681" max="7681" width="4.6640625" style="166" customWidth="1"/>
    <col min="7682" max="7682" width="59.6640625" style="166" customWidth="1"/>
    <col min="7683" max="7683" width="13.77734375" style="166" customWidth="1"/>
    <col min="7684" max="7684" width="15.21875" style="166" bestFit="1" customWidth="1"/>
    <col min="7685" max="7685" width="11.33203125" style="166" customWidth="1"/>
    <col min="7686" max="7686" width="14.77734375" style="166" customWidth="1"/>
    <col min="7687" max="7687" width="13.77734375" style="166" bestFit="1" customWidth="1"/>
    <col min="7688" max="7688" width="13.21875" style="166" customWidth="1"/>
    <col min="7689" max="7689" width="12.21875" style="166" bestFit="1" customWidth="1"/>
    <col min="7690" max="7690" width="12.44140625" style="166" customWidth="1"/>
    <col min="7691" max="7691" width="12.21875" style="166" customWidth="1"/>
    <col min="7692" max="7692" width="12.5546875" style="166" customWidth="1"/>
    <col min="7693" max="7693" width="17.88671875" style="166" customWidth="1"/>
    <col min="7694" max="7694" width="13.109375" style="166" customWidth="1"/>
    <col min="7695" max="7695" width="11.33203125" style="166" customWidth="1"/>
    <col min="7696" max="7696" width="14.21875" style="166" customWidth="1"/>
    <col min="7697" max="7697" width="11.33203125" style="166" customWidth="1"/>
    <col min="7698" max="7698" width="13.77734375" style="166" customWidth="1"/>
    <col min="7699" max="7699" width="11.33203125" style="166" customWidth="1"/>
    <col min="7700" max="7700" width="13.77734375" style="166" customWidth="1"/>
    <col min="7701" max="7701" width="14.21875" style="166" customWidth="1"/>
    <col min="7702" max="7702" width="11.33203125" style="166" customWidth="1"/>
    <col min="7703" max="7703" width="12.88671875" style="166" customWidth="1"/>
    <col min="7704" max="7704" width="15.6640625" style="166" customWidth="1"/>
    <col min="7705" max="7705" width="11.33203125" style="166" customWidth="1"/>
    <col min="7706" max="7706" width="13.88671875" style="166" customWidth="1"/>
    <col min="7707" max="7707" width="11.33203125" style="166" customWidth="1"/>
    <col min="7708" max="7708" width="13.77734375" style="166" bestFit="1" customWidth="1"/>
    <col min="7709" max="7709" width="16.21875" style="166" customWidth="1"/>
    <col min="7710" max="7710" width="16.109375" style="166" customWidth="1"/>
    <col min="7711" max="7711" width="20.109375" style="166" customWidth="1"/>
    <col min="7712" max="7712" width="3" style="166" customWidth="1"/>
    <col min="7713" max="7713" width="11.44140625" style="166" customWidth="1"/>
    <col min="7714" max="7714" width="8.44140625" style="166" customWidth="1"/>
    <col min="7715" max="7936" width="20.6640625" style="166"/>
    <col min="7937" max="7937" width="4.6640625" style="166" customWidth="1"/>
    <col min="7938" max="7938" width="59.6640625" style="166" customWidth="1"/>
    <col min="7939" max="7939" width="13.77734375" style="166" customWidth="1"/>
    <col min="7940" max="7940" width="15.21875" style="166" bestFit="1" customWidth="1"/>
    <col min="7941" max="7941" width="11.33203125" style="166" customWidth="1"/>
    <col min="7942" max="7942" width="14.77734375" style="166" customWidth="1"/>
    <col min="7943" max="7943" width="13.77734375" style="166" bestFit="1" customWidth="1"/>
    <col min="7944" max="7944" width="13.21875" style="166" customWidth="1"/>
    <col min="7945" max="7945" width="12.21875" style="166" bestFit="1" customWidth="1"/>
    <col min="7946" max="7946" width="12.44140625" style="166" customWidth="1"/>
    <col min="7947" max="7947" width="12.21875" style="166" customWidth="1"/>
    <col min="7948" max="7948" width="12.5546875" style="166" customWidth="1"/>
    <col min="7949" max="7949" width="17.88671875" style="166" customWidth="1"/>
    <col min="7950" max="7950" width="13.109375" style="166" customWidth="1"/>
    <col min="7951" max="7951" width="11.33203125" style="166" customWidth="1"/>
    <col min="7952" max="7952" width="14.21875" style="166" customWidth="1"/>
    <col min="7953" max="7953" width="11.33203125" style="166" customWidth="1"/>
    <col min="7954" max="7954" width="13.77734375" style="166" customWidth="1"/>
    <col min="7955" max="7955" width="11.33203125" style="166" customWidth="1"/>
    <col min="7956" max="7956" width="13.77734375" style="166" customWidth="1"/>
    <col min="7957" max="7957" width="14.21875" style="166" customWidth="1"/>
    <col min="7958" max="7958" width="11.33203125" style="166" customWidth="1"/>
    <col min="7959" max="7959" width="12.88671875" style="166" customWidth="1"/>
    <col min="7960" max="7960" width="15.6640625" style="166" customWidth="1"/>
    <col min="7961" max="7961" width="11.33203125" style="166" customWidth="1"/>
    <col min="7962" max="7962" width="13.88671875" style="166" customWidth="1"/>
    <col min="7963" max="7963" width="11.33203125" style="166" customWidth="1"/>
    <col min="7964" max="7964" width="13.77734375" style="166" bestFit="1" customWidth="1"/>
    <col min="7965" max="7965" width="16.21875" style="166" customWidth="1"/>
    <col min="7966" max="7966" width="16.109375" style="166" customWidth="1"/>
    <col min="7967" max="7967" width="20.109375" style="166" customWidth="1"/>
    <col min="7968" max="7968" width="3" style="166" customWidth="1"/>
    <col min="7969" max="7969" width="11.44140625" style="166" customWidth="1"/>
    <col min="7970" max="7970" width="8.44140625" style="166" customWidth="1"/>
    <col min="7971" max="8192" width="20.6640625" style="166"/>
    <col min="8193" max="8193" width="4.6640625" style="166" customWidth="1"/>
    <col min="8194" max="8194" width="59.6640625" style="166" customWidth="1"/>
    <col min="8195" max="8195" width="13.77734375" style="166" customWidth="1"/>
    <col min="8196" max="8196" width="15.21875" style="166" bestFit="1" customWidth="1"/>
    <col min="8197" max="8197" width="11.33203125" style="166" customWidth="1"/>
    <col min="8198" max="8198" width="14.77734375" style="166" customWidth="1"/>
    <col min="8199" max="8199" width="13.77734375" style="166" bestFit="1" customWidth="1"/>
    <col min="8200" max="8200" width="13.21875" style="166" customWidth="1"/>
    <col min="8201" max="8201" width="12.21875" style="166" bestFit="1" customWidth="1"/>
    <col min="8202" max="8202" width="12.44140625" style="166" customWidth="1"/>
    <col min="8203" max="8203" width="12.21875" style="166" customWidth="1"/>
    <col min="8204" max="8204" width="12.5546875" style="166" customWidth="1"/>
    <col min="8205" max="8205" width="17.88671875" style="166" customWidth="1"/>
    <col min="8206" max="8206" width="13.109375" style="166" customWidth="1"/>
    <col min="8207" max="8207" width="11.33203125" style="166" customWidth="1"/>
    <col min="8208" max="8208" width="14.21875" style="166" customWidth="1"/>
    <col min="8209" max="8209" width="11.33203125" style="166" customWidth="1"/>
    <col min="8210" max="8210" width="13.77734375" style="166" customWidth="1"/>
    <col min="8211" max="8211" width="11.33203125" style="166" customWidth="1"/>
    <col min="8212" max="8212" width="13.77734375" style="166" customWidth="1"/>
    <col min="8213" max="8213" width="14.21875" style="166" customWidth="1"/>
    <col min="8214" max="8214" width="11.33203125" style="166" customWidth="1"/>
    <col min="8215" max="8215" width="12.88671875" style="166" customWidth="1"/>
    <col min="8216" max="8216" width="15.6640625" style="166" customWidth="1"/>
    <col min="8217" max="8217" width="11.33203125" style="166" customWidth="1"/>
    <col min="8218" max="8218" width="13.88671875" style="166" customWidth="1"/>
    <col min="8219" max="8219" width="11.33203125" style="166" customWidth="1"/>
    <col min="8220" max="8220" width="13.77734375" style="166" bestFit="1" customWidth="1"/>
    <col min="8221" max="8221" width="16.21875" style="166" customWidth="1"/>
    <col min="8222" max="8222" width="16.109375" style="166" customWidth="1"/>
    <col min="8223" max="8223" width="20.109375" style="166" customWidth="1"/>
    <col min="8224" max="8224" width="3" style="166" customWidth="1"/>
    <col min="8225" max="8225" width="11.44140625" style="166" customWidth="1"/>
    <col min="8226" max="8226" width="8.44140625" style="166" customWidth="1"/>
    <col min="8227" max="8448" width="20.6640625" style="166"/>
    <col min="8449" max="8449" width="4.6640625" style="166" customWidth="1"/>
    <col min="8450" max="8450" width="59.6640625" style="166" customWidth="1"/>
    <col min="8451" max="8451" width="13.77734375" style="166" customWidth="1"/>
    <col min="8452" max="8452" width="15.21875" style="166" bestFit="1" customWidth="1"/>
    <col min="8453" max="8453" width="11.33203125" style="166" customWidth="1"/>
    <col min="8454" max="8454" width="14.77734375" style="166" customWidth="1"/>
    <col min="8455" max="8455" width="13.77734375" style="166" bestFit="1" customWidth="1"/>
    <col min="8456" max="8456" width="13.21875" style="166" customWidth="1"/>
    <col min="8457" max="8457" width="12.21875" style="166" bestFit="1" customWidth="1"/>
    <col min="8458" max="8458" width="12.44140625" style="166" customWidth="1"/>
    <col min="8459" max="8459" width="12.21875" style="166" customWidth="1"/>
    <col min="8460" max="8460" width="12.5546875" style="166" customWidth="1"/>
    <col min="8461" max="8461" width="17.88671875" style="166" customWidth="1"/>
    <col min="8462" max="8462" width="13.109375" style="166" customWidth="1"/>
    <col min="8463" max="8463" width="11.33203125" style="166" customWidth="1"/>
    <col min="8464" max="8464" width="14.21875" style="166" customWidth="1"/>
    <col min="8465" max="8465" width="11.33203125" style="166" customWidth="1"/>
    <col min="8466" max="8466" width="13.77734375" style="166" customWidth="1"/>
    <col min="8467" max="8467" width="11.33203125" style="166" customWidth="1"/>
    <col min="8468" max="8468" width="13.77734375" style="166" customWidth="1"/>
    <col min="8469" max="8469" width="14.21875" style="166" customWidth="1"/>
    <col min="8470" max="8470" width="11.33203125" style="166" customWidth="1"/>
    <col min="8471" max="8471" width="12.88671875" style="166" customWidth="1"/>
    <col min="8472" max="8472" width="15.6640625" style="166" customWidth="1"/>
    <col min="8473" max="8473" width="11.33203125" style="166" customWidth="1"/>
    <col min="8474" max="8474" width="13.88671875" style="166" customWidth="1"/>
    <col min="8475" max="8475" width="11.33203125" style="166" customWidth="1"/>
    <col min="8476" max="8476" width="13.77734375" style="166" bestFit="1" customWidth="1"/>
    <col min="8477" max="8477" width="16.21875" style="166" customWidth="1"/>
    <col min="8478" max="8478" width="16.109375" style="166" customWidth="1"/>
    <col min="8479" max="8479" width="20.109375" style="166" customWidth="1"/>
    <col min="8480" max="8480" width="3" style="166" customWidth="1"/>
    <col min="8481" max="8481" width="11.44140625" style="166" customWidth="1"/>
    <col min="8482" max="8482" width="8.44140625" style="166" customWidth="1"/>
    <col min="8483" max="8704" width="20.6640625" style="166"/>
    <col min="8705" max="8705" width="4.6640625" style="166" customWidth="1"/>
    <col min="8706" max="8706" width="59.6640625" style="166" customWidth="1"/>
    <col min="8707" max="8707" width="13.77734375" style="166" customWidth="1"/>
    <col min="8708" max="8708" width="15.21875" style="166" bestFit="1" customWidth="1"/>
    <col min="8709" max="8709" width="11.33203125" style="166" customWidth="1"/>
    <col min="8710" max="8710" width="14.77734375" style="166" customWidth="1"/>
    <col min="8711" max="8711" width="13.77734375" style="166" bestFit="1" customWidth="1"/>
    <col min="8712" max="8712" width="13.21875" style="166" customWidth="1"/>
    <col min="8713" max="8713" width="12.21875" style="166" bestFit="1" customWidth="1"/>
    <col min="8714" max="8714" width="12.44140625" style="166" customWidth="1"/>
    <col min="8715" max="8715" width="12.21875" style="166" customWidth="1"/>
    <col min="8716" max="8716" width="12.5546875" style="166" customWidth="1"/>
    <col min="8717" max="8717" width="17.88671875" style="166" customWidth="1"/>
    <col min="8718" max="8718" width="13.109375" style="166" customWidth="1"/>
    <col min="8719" max="8719" width="11.33203125" style="166" customWidth="1"/>
    <col min="8720" max="8720" width="14.21875" style="166" customWidth="1"/>
    <col min="8721" max="8721" width="11.33203125" style="166" customWidth="1"/>
    <col min="8722" max="8722" width="13.77734375" style="166" customWidth="1"/>
    <col min="8723" max="8723" width="11.33203125" style="166" customWidth="1"/>
    <col min="8724" max="8724" width="13.77734375" style="166" customWidth="1"/>
    <col min="8725" max="8725" width="14.21875" style="166" customWidth="1"/>
    <col min="8726" max="8726" width="11.33203125" style="166" customWidth="1"/>
    <col min="8727" max="8727" width="12.88671875" style="166" customWidth="1"/>
    <col min="8728" max="8728" width="15.6640625" style="166" customWidth="1"/>
    <col min="8729" max="8729" width="11.33203125" style="166" customWidth="1"/>
    <col min="8730" max="8730" width="13.88671875" style="166" customWidth="1"/>
    <col min="8731" max="8731" width="11.33203125" style="166" customWidth="1"/>
    <col min="8732" max="8732" width="13.77734375" style="166" bestFit="1" customWidth="1"/>
    <col min="8733" max="8733" width="16.21875" style="166" customWidth="1"/>
    <col min="8734" max="8734" width="16.109375" style="166" customWidth="1"/>
    <col min="8735" max="8735" width="20.109375" style="166" customWidth="1"/>
    <col min="8736" max="8736" width="3" style="166" customWidth="1"/>
    <col min="8737" max="8737" width="11.44140625" style="166" customWidth="1"/>
    <col min="8738" max="8738" width="8.44140625" style="166" customWidth="1"/>
    <col min="8739" max="8960" width="20.6640625" style="166"/>
    <col min="8961" max="8961" width="4.6640625" style="166" customWidth="1"/>
    <col min="8962" max="8962" width="59.6640625" style="166" customWidth="1"/>
    <col min="8963" max="8963" width="13.77734375" style="166" customWidth="1"/>
    <col min="8964" max="8964" width="15.21875" style="166" bestFit="1" customWidth="1"/>
    <col min="8965" max="8965" width="11.33203125" style="166" customWidth="1"/>
    <col min="8966" max="8966" width="14.77734375" style="166" customWidth="1"/>
    <col min="8967" max="8967" width="13.77734375" style="166" bestFit="1" customWidth="1"/>
    <col min="8968" max="8968" width="13.21875" style="166" customWidth="1"/>
    <col min="8969" max="8969" width="12.21875" style="166" bestFit="1" customWidth="1"/>
    <col min="8970" max="8970" width="12.44140625" style="166" customWidth="1"/>
    <col min="8971" max="8971" width="12.21875" style="166" customWidth="1"/>
    <col min="8972" max="8972" width="12.5546875" style="166" customWidth="1"/>
    <col min="8973" max="8973" width="17.88671875" style="166" customWidth="1"/>
    <col min="8974" max="8974" width="13.109375" style="166" customWidth="1"/>
    <col min="8975" max="8975" width="11.33203125" style="166" customWidth="1"/>
    <col min="8976" max="8976" width="14.21875" style="166" customWidth="1"/>
    <col min="8977" max="8977" width="11.33203125" style="166" customWidth="1"/>
    <col min="8978" max="8978" width="13.77734375" style="166" customWidth="1"/>
    <col min="8979" max="8979" width="11.33203125" style="166" customWidth="1"/>
    <col min="8980" max="8980" width="13.77734375" style="166" customWidth="1"/>
    <col min="8981" max="8981" width="14.21875" style="166" customWidth="1"/>
    <col min="8982" max="8982" width="11.33203125" style="166" customWidth="1"/>
    <col min="8983" max="8983" width="12.88671875" style="166" customWidth="1"/>
    <col min="8984" max="8984" width="15.6640625" style="166" customWidth="1"/>
    <col min="8985" max="8985" width="11.33203125" style="166" customWidth="1"/>
    <col min="8986" max="8986" width="13.88671875" style="166" customWidth="1"/>
    <col min="8987" max="8987" width="11.33203125" style="166" customWidth="1"/>
    <col min="8988" max="8988" width="13.77734375" style="166" bestFit="1" customWidth="1"/>
    <col min="8989" max="8989" width="16.21875" style="166" customWidth="1"/>
    <col min="8990" max="8990" width="16.109375" style="166" customWidth="1"/>
    <col min="8991" max="8991" width="20.109375" style="166" customWidth="1"/>
    <col min="8992" max="8992" width="3" style="166" customWidth="1"/>
    <col min="8993" max="8993" width="11.44140625" style="166" customWidth="1"/>
    <col min="8994" max="8994" width="8.44140625" style="166" customWidth="1"/>
    <col min="8995" max="9216" width="20.6640625" style="166"/>
    <col min="9217" max="9217" width="4.6640625" style="166" customWidth="1"/>
    <col min="9218" max="9218" width="59.6640625" style="166" customWidth="1"/>
    <col min="9219" max="9219" width="13.77734375" style="166" customWidth="1"/>
    <col min="9220" max="9220" width="15.21875" style="166" bestFit="1" customWidth="1"/>
    <col min="9221" max="9221" width="11.33203125" style="166" customWidth="1"/>
    <col min="9222" max="9222" width="14.77734375" style="166" customWidth="1"/>
    <col min="9223" max="9223" width="13.77734375" style="166" bestFit="1" customWidth="1"/>
    <col min="9224" max="9224" width="13.21875" style="166" customWidth="1"/>
    <col min="9225" max="9225" width="12.21875" style="166" bestFit="1" customWidth="1"/>
    <col min="9226" max="9226" width="12.44140625" style="166" customWidth="1"/>
    <col min="9227" max="9227" width="12.21875" style="166" customWidth="1"/>
    <col min="9228" max="9228" width="12.5546875" style="166" customWidth="1"/>
    <col min="9229" max="9229" width="17.88671875" style="166" customWidth="1"/>
    <col min="9230" max="9230" width="13.109375" style="166" customWidth="1"/>
    <col min="9231" max="9231" width="11.33203125" style="166" customWidth="1"/>
    <col min="9232" max="9232" width="14.21875" style="166" customWidth="1"/>
    <col min="9233" max="9233" width="11.33203125" style="166" customWidth="1"/>
    <col min="9234" max="9234" width="13.77734375" style="166" customWidth="1"/>
    <col min="9235" max="9235" width="11.33203125" style="166" customWidth="1"/>
    <col min="9236" max="9236" width="13.77734375" style="166" customWidth="1"/>
    <col min="9237" max="9237" width="14.21875" style="166" customWidth="1"/>
    <col min="9238" max="9238" width="11.33203125" style="166" customWidth="1"/>
    <col min="9239" max="9239" width="12.88671875" style="166" customWidth="1"/>
    <col min="9240" max="9240" width="15.6640625" style="166" customWidth="1"/>
    <col min="9241" max="9241" width="11.33203125" style="166" customWidth="1"/>
    <col min="9242" max="9242" width="13.88671875" style="166" customWidth="1"/>
    <col min="9243" max="9243" width="11.33203125" style="166" customWidth="1"/>
    <col min="9244" max="9244" width="13.77734375" style="166" bestFit="1" customWidth="1"/>
    <col min="9245" max="9245" width="16.21875" style="166" customWidth="1"/>
    <col min="9246" max="9246" width="16.109375" style="166" customWidth="1"/>
    <col min="9247" max="9247" width="20.109375" style="166" customWidth="1"/>
    <col min="9248" max="9248" width="3" style="166" customWidth="1"/>
    <col min="9249" max="9249" width="11.44140625" style="166" customWidth="1"/>
    <col min="9250" max="9250" width="8.44140625" style="166" customWidth="1"/>
    <col min="9251" max="9472" width="20.6640625" style="166"/>
    <col min="9473" max="9473" width="4.6640625" style="166" customWidth="1"/>
    <col min="9474" max="9474" width="59.6640625" style="166" customWidth="1"/>
    <col min="9475" max="9475" width="13.77734375" style="166" customWidth="1"/>
    <col min="9476" max="9476" width="15.21875" style="166" bestFit="1" customWidth="1"/>
    <col min="9477" max="9477" width="11.33203125" style="166" customWidth="1"/>
    <col min="9478" max="9478" width="14.77734375" style="166" customWidth="1"/>
    <col min="9479" max="9479" width="13.77734375" style="166" bestFit="1" customWidth="1"/>
    <col min="9480" max="9480" width="13.21875" style="166" customWidth="1"/>
    <col min="9481" max="9481" width="12.21875" style="166" bestFit="1" customWidth="1"/>
    <col min="9482" max="9482" width="12.44140625" style="166" customWidth="1"/>
    <col min="9483" max="9483" width="12.21875" style="166" customWidth="1"/>
    <col min="9484" max="9484" width="12.5546875" style="166" customWidth="1"/>
    <col min="9485" max="9485" width="17.88671875" style="166" customWidth="1"/>
    <col min="9486" max="9486" width="13.109375" style="166" customWidth="1"/>
    <col min="9487" max="9487" width="11.33203125" style="166" customWidth="1"/>
    <col min="9488" max="9488" width="14.21875" style="166" customWidth="1"/>
    <col min="9489" max="9489" width="11.33203125" style="166" customWidth="1"/>
    <col min="9490" max="9490" width="13.77734375" style="166" customWidth="1"/>
    <col min="9491" max="9491" width="11.33203125" style="166" customWidth="1"/>
    <col min="9492" max="9492" width="13.77734375" style="166" customWidth="1"/>
    <col min="9493" max="9493" width="14.21875" style="166" customWidth="1"/>
    <col min="9494" max="9494" width="11.33203125" style="166" customWidth="1"/>
    <col min="9495" max="9495" width="12.88671875" style="166" customWidth="1"/>
    <col min="9496" max="9496" width="15.6640625" style="166" customWidth="1"/>
    <col min="9497" max="9497" width="11.33203125" style="166" customWidth="1"/>
    <col min="9498" max="9498" width="13.88671875" style="166" customWidth="1"/>
    <col min="9499" max="9499" width="11.33203125" style="166" customWidth="1"/>
    <col min="9500" max="9500" width="13.77734375" style="166" bestFit="1" customWidth="1"/>
    <col min="9501" max="9501" width="16.21875" style="166" customWidth="1"/>
    <col min="9502" max="9502" width="16.109375" style="166" customWidth="1"/>
    <col min="9503" max="9503" width="20.109375" style="166" customWidth="1"/>
    <col min="9504" max="9504" width="3" style="166" customWidth="1"/>
    <col min="9505" max="9505" width="11.44140625" style="166" customWidth="1"/>
    <col min="9506" max="9506" width="8.44140625" style="166" customWidth="1"/>
    <col min="9507" max="9728" width="20.6640625" style="166"/>
    <col min="9729" max="9729" width="4.6640625" style="166" customWidth="1"/>
    <col min="9730" max="9730" width="59.6640625" style="166" customWidth="1"/>
    <col min="9731" max="9731" width="13.77734375" style="166" customWidth="1"/>
    <col min="9732" max="9732" width="15.21875" style="166" bestFit="1" customWidth="1"/>
    <col min="9733" max="9733" width="11.33203125" style="166" customWidth="1"/>
    <col min="9734" max="9734" width="14.77734375" style="166" customWidth="1"/>
    <col min="9735" max="9735" width="13.77734375" style="166" bestFit="1" customWidth="1"/>
    <col min="9736" max="9736" width="13.21875" style="166" customWidth="1"/>
    <col min="9737" max="9737" width="12.21875" style="166" bestFit="1" customWidth="1"/>
    <col min="9738" max="9738" width="12.44140625" style="166" customWidth="1"/>
    <col min="9739" max="9739" width="12.21875" style="166" customWidth="1"/>
    <col min="9740" max="9740" width="12.5546875" style="166" customWidth="1"/>
    <col min="9741" max="9741" width="17.88671875" style="166" customWidth="1"/>
    <col min="9742" max="9742" width="13.109375" style="166" customWidth="1"/>
    <col min="9743" max="9743" width="11.33203125" style="166" customWidth="1"/>
    <col min="9744" max="9744" width="14.21875" style="166" customWidth="1"/>
    <col min="9745" max="9745" width="11.33203125" style="166" customWidth="1"/>
    <col min="9746" max="9746" width="13.77734375" style="166" customWidth="1"/>
    <col min="9747" max="9747" width="11.33203125" style="166" customWidth="1"/>
    <col min="9748" max="9748" width="13.77734375" style="166" customWidth="1"/>
    <col min="9749" max="9749" width="14.21875" style="166" customWidth="1"/>
    <col min="9750" max="9750" width="11.33203125" style="166" customWidth="1"/>
    <col min="9751" max="9751" width="12.88671875" style="166" customWidth="1"/>
    <col min="9752" max="9752" width="15.6640625" style="166" customWidth="1"/>
    <col min="9753" max="9753" width="11.33203125" style="166" customWidth="1"/>
    <col min="9754" max="9754" width="13.88671875" style="166" customWidth="1"/>
    <col min="9755" max="9755" width="11.33203125" style="166" customWidth="1"/>
    <col min="9756" max="9756" width="13.77734375" style="166" bestFit="1" customWidth="1"/>
    <col min="9757" max="9757" width="16.21875" style="166" customWidth="1"/>
    <col min="9758" max="9758" width="16.109375" style="166" customWidth="1"/>
    <col min="9759" max="9759" width="20.109375" style="166" customWidth="1"/>
    <col min="9760" max="9760" width="3" style="166" customWidth="1"/>
    <col min="9761" max="9761" width="11.44140625" style="166" customWidth="1"/>
    <col min="9762" max="9762" width="8.44140625" style="166" customWidth="1"/>
    <col min="9763" max="9984" width="20.6640625" style="166"/>
    <col min="9985" max="9985" width="4.6640625" style="166" customWidth="1"/>
    <col min="9986" max="9986" width="59.6640625" style="166" customWidth="1"/>
    <col min="9987" max="9987" width="13.77734375" style="166" customWidth="1"/>
    <col min="9988" max="9988" width="15.21875" style="166" bestFit="1" customWidth="1"/>
    <col min="9989" max="9989" width="11.33203125" style="166" customWidth="1"/>
    <col min="9990" max="9990" width="14.77734375" style="166" customWidth="1"/>
    <col min="9991" max="9991" width="13.77734375" style="166" bestFit="1" customWidth="1"/>
    <col min="9992" max="9992" width="13.21875" style="166" customWidth="1"/>
    <col min="9993" max="9993" width="12.21875" style="166" bestFit="1" customWidth="1"/>
    <col min="9994" max="9994" width="12.44140625" style="166" customWidth="1"/>
    <col min="9995" max="9995" width="12.21875" style="166" customWidth="1"/>
    <col min="9996" max="9996" width="12.5546875" style="166" customWidth="1"/>
    <col min="9997" max="9997" width="17.88671875" style="166" customWidth="1"/>
    <col min="9998" max="9998" width="13.109375" style="166" customWidth="1"/>
    <col min="9999" max="9999" width="11.33203125" style="166" customWidth="1"/>
    <col min="10000" max="10000" width="14.21875" style="166" customWidth="1"/>
    <col min="10001" max="10001" width="11.33203125" style="166" customWidth="1"/>
    <col min="10002" max="10002" width="13.77734375" style="166" customWidth="1"/>
    <col min="10003" max="10003" width="11.33203125" style="166" customWidth="1"/>
    <col min="10004" max="10004" width="13.77734375" style="166" customWidth="1"/>
    <col min="10005" max="10005" width="14.21875" style="166" customWidth="1"/>
    <col min="10006" max="10006" width="11.33203125" style="166" customWidth="1"/>
    <col min="10007" max="10007" width="12.88671875" style="166" customWidth="1"/>
    <col min="10008" max="10008" width="15.6640625" style="166" customWidth="1"/>
    <col min="10009" max="10009" width="11.33203125" style="166" customWidth="1"/>
    <col min="10010" max="10010" width="13.88671875" style="166" customWidth="1"/>
    <col min="10011" max="10011" width="11.33203125" style="166" customWidth="1"/>
    <col min="10012" max="10012" width="13.77734375" style="166" bestFit="1" customWidth="1"/>
    <col min="10013" max="10013" width="16.21875" style="166" customWidth="1"/>
    <col min="10014" max="10014" width="16.109375" style="166" customWidth="1"/>
    <col min="10015" max="10015" width="20.109375" style="166" customWidth="1"/>
    <col min="10016" max="10016" width="3" style="166" customWidth="1"/>
    <col min="10017" max="10017" width="11.44140625" style="166" customWidth="1"/>
    <col min="10018" max="10018" width="8.44140625" style="166" customWidth="1"/>
    <col min="10019" max="10240" width="20.6640625" style="166"/>
    <col min="10241" max="10241" width="4.6640625" style="166" customWidth="1"/>
    <col min="10242" max="10242" width="59.6640625" style="166" customWidth="1"/>
    <col min="10243" max="10243" width="13.77734375" style="166" customWidth="1"/>
    <col min="10244" max="10244" width="15.21875" style="166" bestFit="1" customWidth="1"/>
    <col min="10245" max="10245" width="11.33203125" style="166" customWidth="1"/>
    <col min="10246" max="10246" width="14.77734375" style="166" customWidth="1"/>
    <col min="10247" max="10247" width="13.77734375" style="166" bestFit="1" customWidth="1"/>
    <col min="10248" max="10248" width="13.21875" style="166" customWidth="1"/>
    <col min="10249" max="10249" width="12.21875" style="166" bestFit="1" customWidth="1"/>
    <col min="10250" max="10250" width="12.44140625" style="166" customWidth="1"/>
    <col min="10251" max="10251" width="12.21875" style="166" customWidth="1"/>
    <col min="10252" max="10252" width="12.5546875" style="166" customWidth="1"/>
    <col min="10253" max="10253" width="17.88671875" style="166" customWidth="1"/>
    <col min="10254" max="10254" width="13.109375" style="166" customWidth="1"/>
    <col min="10255" max="10255" width="11.33203125" style="166" customWidth="1"/>
    <col min="10256" max="10256" width="14.21875" style="166" customWidth="1"/>
    <col min="10257" max="10257" width="11.33203125" style="166" customWidth="1"/>
    <col min="10258" max="10258" width="13.77734375" style="166" customWidth="1"/>
    <col min="10259" max="10259" width="11.33203125" style="166" customWidth="1"/>
    <col min="10260" max="10260" width="13.77734375" style="166" customWidth="1"/>
    <col min="10261" max="10261" width="14.21875" style="166" customWidth="1"/>
    <col min="10262" max="10262" width="11.33203125" style="166" customWidth="1"/>
    <col min="10263" max="10263" width="12.88671875" style="166" customWidth="1"/>
    <col min="10264" max="10264" width="15.6640625" style="166" customWidth="1"/>
    <col min="10265" max="10265" width="11.33203125" style="166" customWidth="1"/>
    <col min="10266" max="10266" width="13.88671875" style="166" customWidth="1"/>
    <col min="10267" max="10267" width="11.33203125" style="166" customWidth="1"/>
    <col min="10268" max="10268" width="13.77734375" style="166" bestFit="1" customWidth="1"/>
    <col min="10269" max="10269" width="16.21875" style="166" customWidth="1"/>
    <col min="10270" max="10270" width="16.109375" style="166" customWidth="1"/>
    <col min="10271" max="10271" width="20.109375" style="166" customWidth="1"/>
    <col min="10272" max="10272" width="3" style="166" customWidth="1"/>
    <col min="10273" max="10273" width="11.44140625" style="166" customWidth="1"/>
    <col min="10274" max="10274" width="8.44140625" style="166" customWidth="1"/>
    <col min="10275" max="10496" width="20.6640625" style="166"/>
    <col min="10497" max="10497" width="4.6640625" style="166" customWidth="1"/>
    <col min="10498" max="10498" width="59.6640625" style="166" customWidth="1"/>
    <col min="10499" max="10499" width="13.77734375" style="166" customWidth="1"/>
    <col min="10500" max="10500" width="15.21875" style="166" bestFit="1" customWidth="1"/>
    <col min="10501" max="10501" width="11.33203125" style="166" customWidth="1"/>
    <col min="10502" max="10502" width="14.77734375" style="166" customWidth="1"/>
    <col min="10503" max="10503" width="13.77734375" style="166" bestFit="1" customWidth="1"/>
    <col min="10504" max="10504" width="13.21875" style="166" customWidth="1"/>
    <col min="10505" max="10505" width="12.21875" style="166" bestFit="1" customWidth="1"/>
    <col min="10506" max="10506" width="12.44140625" style="166" customWidth="1"/>
    <col min="10507" max="10507" width="12.21875" style="166" customWidth="1"/>
    <col min="10508" max="10508" width="12.5546875" style="166" customWidth="1"/>
    <col min="10509" max="10509" width="17.88671875" style="166" customWidth="1"/>
    <col min="10510" max="10510" width="13.109375" style="166" customWidth="1"/>
    <col min="10511" max="10511" width="11.33203125" style="166" customWidth="1"/>
    <col min="10512" max="10512" width="14.21875" style="166" customWidth="1"/>
    <col min="10513" max="10513" width="11.33203125" style="166" customWidth="1"/>
    <col min="10514" max="10514" width="13.77734375" style="166" customWidth="1"/>
    <col min="10515" max="10515" width="11.33203125" style="166" customWidth="1"/>
    <col min="10516" max="10516" width="13.77734375" style="166" customWidth="1"/>
    <col min="10517" max="10517" width="14.21875" style="166" customWidth="1"/>
    <col min="10518" max="10518" width="11.33203125" style="166" customWidth="1"/>
    <col min="10519" max="10519" width="12.88671875" style="166" customWidth="1"/>
    <col min="10520" max="10520" width="15.6640625" style="166" customWidth="1"/>
    <col min="10521" max="10521" width="11.33203125" style="166" customWidth="1"/>
    <col min="10522" max="10522" width="13.88671875" style="166" customWidth="1"/>
    <col min="10523" max="10523" width="11.33203125" style="166" customWidth="1"/>
    <col min="10524" max="10524" width="13.77734375" style="166" bestFit="1" customWidth="1"/>
    <col min="10525" max="10525" width="16.21875" style="166" customWidth="1"/>
    <col min="10526" max="10526" width="16.109375" style="166" customWidth="1"/>
    <col min="10527" max="10527" width="20.109375" style="166" customWidth="1"/>
    <col min="10528" max="10528" width="3" style="166" customWidth="1"/>
    <col min="10529" max="10529" width="11.44140625" style="166" customWidth="1"/>
    <col min="10530" max="10530" width="8.44140625" style="166" customWidth="1"/>
    <col min="10531" max="10752" width="20.6640625" style="166"/>
    <col min="10753" max="10753" width="4.6640625" style="166" customWidth="1"/>
    <col min="10754" max="10754" width="59.6640625" style="166" customWidth="1"/>
    <col min="10755" max="10755" width="13.77734375" style="166" customWidth="1"/>
    <col min="10756" max="10756" width="15.21875" style="166" bestFit="1" customWidth="1"/>
    <col min="10757" max="10757" width="11.33203125" style="166" customWidth="1"/>
    <col min="10758" max="10758" width="14.77734375" style="166" customWidth="1"/>
    <col min="10759" max="10759" width="13.77734375" style="166" bestFit="1" customWidth="1"/>
    <col min="10760" max="10760" width="13.21875" style="166" customWidth="1"/>
    <col min="10761" max="10761" width="12.21875" style="166" bestFit="1" customWidth="1"/>
    <col min="10762" max="10762" width="12.44140625" style="166" customWidth="1"/>
    <col min="10763" max="10763" width="12.21875" style="166" customWidth="1"/>
    <col min="10764" max="10764" width="12.5546875" style="166" customWidth="1"/>
    <col min="10765" max="10765" width="17.88671875" style="166" customWidth="1"/>
    <col min="10766" max="10766" width="13.109375" style="166" customWidth="1"/>
    <col min="10767" max="10767" width="11.33203125" style="166" customWidth="1"/>
    <col min="10768" max="10768" width="14.21875" style="166" customWidth="1"/>
    <col min="10769" max="10769" width="11.33203125" style="166" customWidth="1"/>
    <col min="10770" max="10770" width="13.77734375" style="166" customWidth="1"/>
    <col min="10771" max="10771" width="11.33203125" style="166" customWidth="1"/>
    <col min="10772" max="10772" width="13.77734375" style="166" customWidth="1"/>
    <col min="10773" max="10773" width="14.21875" style="166" customWidth="1"/>
    <col min="10774" max="10774" width="11.33203125" style="166" customWidth="1"/>
    <col min="10775" max="10775" width="12.88671875" style="166" customWidth="1"/>
    <col min="10776" max="10776" width="15.6640625" style="166" customWidth="1"/>
    <col min="10777" max="10777" width="11.33203125" style="166" customWidth="1"/>
    <col min="10778" max="10778" width="13.88671875" style="166" customWidth="1"/>
    <col min="10779" max="10779" width="11.33203125" style="166" customWidth="1"/>
    <col min="10780" max="10780" width="13.77734375" style="166" bestFit="1" customWidth="1"/>
    <col min="10781" max="10781" width="16.21875" style="166" customWidth="1"/>
    <col min="10782" max="10782" width="16.109375" style="166" customWidth="1"/>
    <col min="10783" max="10783" width="20.109375" style="166" customWidth="1"/>
    <col min="10784" max="10784" width="3" style="166" customWidth="1"/>
    <col min="10785" max="10785" width="11.44140625" style="166" customWidth="1"/>
    <col min="10786" max="10786" width="8.44140625" style="166" customWidth="1"/>
    <col min="10787" max="11008" width="20.6640625" style="166"/>
    <col min="11009" max="11009" width="4.6640625" style="166" customWidth="1"/>
    <col min="11010" max="11010" width="59.6640625" style="166" customWidth="1"/>
    <col min="11011" max="11011" width="13.77734375" style="166" customWidth="1"/>
    <col min="11012" max="11012" width="15.21875" style="166" bestFit="1" customWidth="1"/>
    <col min="11013" max="11013" width="11.33203125" style="166" customWidth="1"/>
    <col min="11014" max="11014" width="14.77734375" style="166" customWidth="1"/>
    <col min="11015" max="11015" width="13.77734375" style="166" bestFit="1" customWidth="1"/>
    <col min="11016" max="11016" width="13.21875" style="166" customWidth="1"/>
    <col min="11017" max="11017" width="12.21875" style="166" bestFit="1" customWidth="1"/>
    <col min="11018" max="11018" width="12.44140625" style="166" customWidth="1"/>
    <col min="11019" max="11019" width="12.21875" style="166" customWidth="1"/>
    <col min="11020" max="11020" width="12.5546875" style="166" customWidth="1"/>
    <col min="11021" max="11021" width="17.88671875" style="166" customWidth="1"/>
    <col min="11022" max="11022" width="13.109375" style="166" customWidth="1"/>
    <col min="11023" max="11023" width="11.33203125" style="166" customWidth="1"/>
    <col min="11024" max="11024" width="14.21875" style="166" customWidth="1"/>
    <col min="11025" max="11025" width="11.33203125" style="166" customWidth="1"/>
    <col min="11026" max="11026" width="13.77734375" style="166" customWidth="1"/>
    <col min="11027" max="11027" width="11.33203125" style="166" customWidth="1"/>
    <col min="11028" max="11028" width="13.77734375" style="166" customWidth="1"/>
    <col min="11029" max="11029" width="14.21875" style="166" customWidth="1"/>
    <col min="11030" max="11030" width="11.33203125" style="166" customWidth="1"/>
    <col min="11031" max="11031" width="12.88671875" style="166" customWidth="1"/>
    <col min="11032" max="11032" width="15.6640625" style="166" customWidth="1"/>
    <col min="11033" max="11033" width="11.33203125" style="166" customWidth="1"/>
    <col min="11034" max="11034" width="13.88671875" style="166" customWidth="1"/>
    <col min="11035" max="11035" width="11.33203125" style="166" customWidth="1"/>
    <col min="11036" max="11036" width="13.77734375" style="166" bestFit="1" customWidth="1"/>
    <col min="11037" max="11037" width="16.21875" style="166" customWidth="1"/>
    <col min="11038" max="11038" width="16.109375" style="166" customWidth="1"/>
    <col min="11039" max="11039" width="20.109375" style="166" customWidth="1"/>
    <col min="11040" max="11040" width="3" style="166" customWidth="1"/>
    <col min="11041" max="11041" width="11.44140625" style="166" customWidth="1"/>
    <col min="11042" max="11042" width="8.44140625" style="166" customWidth="1"/>
    <col min="11043" max="11264" width="20.6640625" style="166"/>
    <col min="11265" max="11265" width="4.6640625" style="166" customWidth="1"/>
    <col min="11266" max="11266" width="59.6640625" style="166" customWidth="1"/>
    <col min="11267" max="11267" width="13.77734375" style="166" customWidth="1"/>
    <col min="11268" max="11268" width="15.21875" style="166" bestFit="1" customWidth="1"/>
    <col min="11269" max="11269" width="11.33203125" style="166" customWidth="1"/>
    <col min="11270" max="11270" width="14.77734375" style="166" customWidth="1"/>
    <col min="11271" max="11271" width="13.77734375" style="166" bestFit="1" customWidth="1"/>
    <col min="11272" max="11272" width="13.21875" style="166" customWidth="1"/>
    <col min="11273" max="11273" width="12.21875" style="166" bestFit="1" customWidth="1"/>
    <col min="11274" max="11274" width="12.44140625" style="166" customWidth="1"/>
    <col min="11275" max="11275" width="12.21875" style="166" customWidth="1"/>
    <col min="11276" max="11276" width="12.5546875" style="166" customWidth="1"/>
    <col min="11277" max="11277" width="17.88671875" style="166" customWidth="1"/>
    <col min="11278" max="11278" width="13.109375" style="166" customWidth="1"/>
    <col min="11279" max="11279" width="11.33203125" style="166" customWidth="1"/>
    <col min="11280" max="11280" width="14.21875" style="166" customWidth="1"/>
    <col min="11281" max="11281" width="11.33203125" style="166" customWidth="1"/>
    <col min="11282" max="11282" width="13.77734375" style="166" customWidth="1"/>
    <col min="11283" max="11283" width="11.33203125" style="166" customWidth="1"/>
    <col min="11284" max="11284" width="13.77734375" style="166" customWidth="1"/>
    <col min="11285" max="11285" width="14.21875" style="166" customWidth="1"/>
    <col min="11286" max="11286" width="11.33203125" style="166" customWidth="1"/>
    <col min="11287" max="11287" width="12.88671875" style="166" customWidth="1"/>
    <col min="11288" max="11288" width="15.6640625" style="166" customWidth="1"/>
    <col min="11289" max="11289" width="11.33203125" style="166" customWidth="1"/>
    <col min="11290" max="11290" width="13.88671875" style="166" customWidth="1"/>
    <col min="11291" max="11291" width="11.33203125" style="166" customWidth="1"/>
    <col min="11292" max="11292" width="13.77734375" style="166" bestFit="1" customWidth="1"/>
    <col min="11293" max="11293" width="16.21875" style="166" customWidth="1"/>
    <col min="11294" max="11294" width="16.109375" style="166" customWidth="1"/>
    <col min="11295" max="11295" width="20.109375" style="166" customWidth="1"/>
    <col min="11296" max="11296" width="3" style="166" customWidth="1"/>
    <col min="11297" max="11297" width="11.44140625" style="166" customWidth="1"/>
    <col min="11298" max="11298" width="8.44140625" style="166" customWidth="1"/>
    <col min="11299" max="11520" width="20.6640625" style="166"/>
    <col min="11521" max="11521" width="4.6640625" style="166" customWidth="1"/>
    <col min="11522" max="11522" width="59.6640625" style="166" customWidth="1"/>
    <col min="11523" max="11523" width="13.77734375" style="166" customWidth="1"/>
    <col min="11524" max="11524" width="15.21875" style="166" bestFit="1" customWidth="1"/>
    <col min="11525" max="11525" width="11.33203125" style="166" customWidth="1"/>
    <col min="11526" max="11526" width="14.77734375" style="166" customWidth="1"/>
    <col min="11527" max="11527" width="13.77734375" style="166" bestFit="1" customWidth="1"/>
    <col min="11528" max="11528" width="13.21875" style="166" customWidth="1"/>
    <col min="11529" max="11529" width="12.21875" style="166" bestFit="1" customWidth="1"/>
    <col min="11530" max="11530" width="12.44140625" style="166" customWidth="1"/>
    <col min="11531" max="11531" width="12.21875" style="166" customWidth="1"/>
    <col min="11532" max="11532" width="12.5546875" style="166" customWidth="1"/>
    <col min="11533" max="11533" width="17.88671875" style="166" customWidth="1"/>
    <col min="11534" max="11534" width="13.109375" style="166" customWidth="1"/>
    <col min="11535" max="11535" width="11.33203125" style="166" customWidth="1"/>
    <col min="11536" max="11536" width="14.21875" style="166" customWidth="1"/>
    <col min="11537" max="11537" width="11.33203125" style="166" customWidth="1"/>
    <col min="11538" max="11538" width="13.77734375" style="166" customWidth="1"/>
    <col min="11539" max="11539" width="11.33203125" style="166" customWidth="1"/>
    <col min="11540" max="11540" width="13.77734375" style="166" customWidth="1"/>
    <col min="11541" max="11541" width="14.21875" style="166" customWidth="1"/>
    <col min="11542" max="11542" width="11.33203125" style="166" customWidth="1"/>
    <col min="11543" max="11543" width="12.88671875" style="166" customWidth="1"/>
    <col min="11544" max="11544" width="15.6640625" style="166" customWidth="1"/>
    <col min="11545" max="11545" width="11.33203125" style="166" customWidth="1"/>
    <col min="11546" max="11546" width="13.88671875" style="166" customWidth="1"/>
    <col min="11547" max="11547" width="11.33203125" style="166" customWidth="1"/>
    <col min="11548" max="11548" width="13.77734375" style="166" bestFit="1" customWidth="1"/>
    <col min="11549" max="11549" width="16.21875" style="166" customWidth="1"/>
    <col min="11550" max="11550" width="16.109375" style="166" customWidth="1"/>
    <col min="11551" max="11551" width="20.109375" style="166" customWidth="1"/>
    <col min="11552" max="11552" width="3" style="166" customWidth="1"/>
    <col min="11553" max="11553" width="11.44140625" style="166" customWidth="1"/>
    <col min="11554" max="11554" width="8.44140625" style="166" customWidth="1"/>
    <col min="11555" max="11776" width="20.6640625" style="166"/>
    <col min="11777" max="11777" width="4.6640625" style="166" customWidth="1"/>
    <col min="11778" max="11778" width="59.6640625" style="166" customWidth="1"/>
    <col min="11779" max="11779" width="13.77734375" style="166" customWidth="1"/>
    <col min="11780" max="11780" width="15.21875" style="166" bestFit="1" customWidth="1"/>
    <col min="11781" max="11781" width="11.33203125" style="166" customWidth="1"/>
    <col min="11782" max="11782" width="14.77734375" style="166" customWidth="1"/>
    <col min="11783" max="11783" width="13.77734375" style="166" bestFit="1" customWidth="1"/>
    <col min="11784" max="11784" width="13.21875" style="166" customWidth="1"/>
    <col min="11785" max="11785" width="12.21875" style="166" bestFit="1" customWidth="1"/>
    <col min="11786" max="11786" width="12.44140625" style="166" customWidth="1"/>
    <col min="11787" max="11787" width="12.21875" style="166" customWidth="1"/>
    <col min="11788" max="11788" width="12.5546875" style="166" customWidth="1"/>
    <col min="11789" max="11789" width="17.88671875" style="166" customWidth="1"/>
    <col min="11790" max="11790" width="13.109375" style="166" customWidth="1"/>
    <col min="11791" max="11791" width="11.33203125" style="166" customWidth="1"/>
    <col min="11792" max="11792" width="14.21875" style="166" customWidth="1"/>
    <col min="11793" max="11793" width="11.33203125" style="166" customWidth="1"/>
    <col min="11794" max="11794" width="13.77734375" style="166" customWidth="1"/>
    <col min="11795" max="11795" width="11.33203125" style="166" customWidth="1"/>
    <col min="11796" max="11796" width="13.77734375" style="166" customWidth="1"/>
    <col min="11797" max="11797" width="14.21875" style="166" customWidth="1"/>
    <col min="11798" max="11798" width="11.33203125" style="166" customWidth="1"/>
    <col min="11799" max="11799" width="12.88671875" style="166" customWidth="1"/>
    <col min="11800" max="11800" width="15.6640625" style="166" customWidth="1"/>
    <col min="11801" max="11801" width="11.33203125" style="166" customWidth="1"/>
    <col min="11802" max="11802" width="13.88671875" style="166" customWidth="1"/>
    <col min="11803" max="11803" width="11.33203125" style="166" customWidth="1"/>
    <col min="11804" max="11804" width="13.77734375" style="166" bestFit="1" customWidth="1"/>
    <col min="11805" max="11805" width="16.21875" style="166" customWidth="1"/>
    <col min="11806" max="11806" width="16.109375" style="166" customWidth="1"/>
    <col min="11807" max="11807" width="20.109375" style="166" customWidth="1"/>
    <col min="11808" max="11808" width="3" style="166" customWidth="1"/>
    <col min="11809" max="11809" width="11.44140625" style="166" customWidth="1"/>
    <col min="11810" max="11810" width="8.44140625" style="166" customWidth="1"/>
    <col min="11811" max="12032" width="20.6640625" style="166"/>
    <col min="12033" max="12033" width="4.6640625" style="166" customWidth="1"/>
    <col min="12034" max="12034" width="59.6640625" style="166" customWidth="1"/>
    <col min="12035" max="12035" width="13.77734375" style="166" customWidth="1"/>
    <col min="12036" max="12036" width="15.21875" style="166" bestFit="1" customWidth="1"/>
    <col min="12037" max="12037" width="11.33203125" style="166" customWidth="1"/>
    <col min="12038" max="12038" width="14.77734375" style="166" customWidth="1"/>
    <col min="12039" max="12039" width="13.77734375" style="166" bestFit="1" customWidth="1"/>
    <col min="12040" max="12040" width="13.21875" style="166" customWidth="1"/>
    <col min="12041" max="12041" width="12.21875" style="166" bestFit="1" customWidth="1"/>
    <col min="12042" max="12042" width="12.44140625" style="166" customWidth="1"/>
    <col min="12043" max="12043" width="12.21875" style="166" customWidth="1"/>
    <col min="12044" max="12044" width="12.5546875" style="166" customWidth="1"/>
    <col min="12045" max="12045" width="17.88671875" style="166" customWidth="1"/>
    <col min="12046" max="12046" width="13.109375" style="166" customWidth="1"/>
    <col min="12047" max="12047" width="11.33203125" style="166" customWidth="1"/>
    <col min="12048" max="12048" width="14.21875" style="166" customWidth="1"/>
    <col min="12049" max="12049" width="11.33203125" style="166" customWidth="1"/>
    <col min="12050" max="12050" width="13.77734375" style="166" customWidth="1"/>
    <col min="12051" max="12051" width="11.33203125" style="166" customWidth="1"/>
    <col min="12052" max="12052" width="13.77734375" style="166" customWidth="1"/>
    <col min="12053" max="12053" width="14.21875" style="166" customWidth="1"/>
    <col min="12054" max="12054" width="11.33203125" style="166" customWidth="1"/>
    <col min="12055" max="12055" width="12.88671875" style="166" customWidth="1"/>
    <col min="12056" max="12056" width="15.6640625" style="166" customWidth="1"/>
    <col min="12057" max="12057" width="11.33203125" style="166" customWidth="1"/>
    <col min="12058" max="12058" width="13.88671875" style="166" customWidth="1"/>
    <col min="12059" max="12059" width="11.33203125" style="166" customWidth="1"/>
    <col min="12060" max="12060" width="13.77734375" style="166" bestFit="1" customWidth="1"/>
    <col min="12061" max="12061" width="16.21875" style="166" customWidth="1"/>
    <col min="12062" max="12062" width="16.109375" style="166" customWidth="1"/>
    <col min="12063" max="12063" width="20.109375" style="166" customWidth="1"/>
    <col min="12064" max="12064" width="3" style="166" customWidth="1"/>
    <col min="12065" max="12065" width="11.44140625" style="166" customWidth="1"/>
    <col min="12066" max="12066" width="8.44140625" style="166" customWidth="1"/>
    <col min="12067" max="12288" width="20.6640625" style="166"/>
    <col min="12289" max="12289" width="4.6640625" style="166" customWidth="1"/>
    <col min="12290" max="12290" width="59.6640625" style="166" customWidth="1"/>
    <col min="12291" max="12291" width="13.77734375" style="166" customWidth="1"/>
    <col min="12292" max="12292" width="15.21875" style="166" bestFit="1" customWidth="1"/>
    <col min="12293" max="12293" width="11.33203125" style="166" customWidth="1"/>
    <col min="12294" max="12294" width="14.77734375" style="166" customWidth="1"/>
    <col min="12295" max="12295" width="13.77734375" style="166" bestFit="1" customWidth="1"/>
    <col min="12296" max="12296" width="13.21875" style="166" customWidth="1"/>
    <col min="12297" max="12297" width="12.21875" style="166" bestFit="1" customWidth="1"/>
    <col min="12298" max="12298" width="12.44140625" style="166" customWidth="1"/>
    <col min="12299" max="12299" width="12.21875" style="166" customWidth="1"/>
    <col min="12300" max="12300" width="12.5546875" style="166" customWidth="1"/>
    <col min="12301" max="12301" width="17.88671875" style="166" customWidth="1"/>
    <col min="12302" max="12302" width="13.109375" style="166" customWidth="1"/>
    <col min="12303" max="12303" width="11.33203125" style="166" customWidth="1"/>
    <col min="12304" max="12304" width="14.21875" style="166" customWidth="1"/>
    <col min="12305" max="12305" width="11.33203125" style="166" customWidth="1"/>
    <col min="12306" max="12306" width="13.77734375" style="166" customWidth="1"/>
    <col min="12307" max="12307" width="11.33203125" style="166" customWidth="1"/>
    <col min="12308" max="12308" width="13.77734375" style="166" customWidth="1"/>
    <col min="12309" max="12309" width="14.21875" style="166" customWidth="1"/>
    <col min="12310" max="12310" width="11.33203125" style="166" customWidth="1"/>
    <col min="12311" max="12311" width="12.88671875" style="166" customWidth="1"/>
    <col min="12312" max="12312" width="15.6640625" style="166" customWidth="1"/>
    <col min="12313" max="12313" width="11.33203125" style="166" customWidth="1"/>
    <col min="12314" max="12314" width="13.88671875" style="166" customWidth="1"/>
    <col min="12315" max="12315" width="11.33203125" style="166" customWidth="1"/>
    <col min="12316" max="12316" width="13.77734375" style="166" bestFit="1" customWidth="1"/>
    <col min="12317" max="12317" width="16.21875" style="166" customWidth="1"/>
    <col min="12318" max="12318" width="16.109375" style="166" customWidth="1"/>
    <col min="12319" max="12319" width="20.109375" style="166" customWidth="1"/>
    <col min="12320" max="12320" width="3" style="166" customWidth="1"/>
    <col min="12321" max="12321" width="11.44140625" style="166" customWidth="1"/>
    <col min="12322" max="12322" width="8.44140625" style="166" customWidth="1"/>
    <col min="12323" max="12544" width="20.6640625" style="166"/>
    <col min="12545" max="12545" width="4.6640625" style="166" customWidth="1"/>
    <col min="12546" max="12546" width="59.6640625" style="166" customWidth="1"/>
    <col min="12547" max="12547" width="13.77734375" style="166" customWidth="1"/>
    <col min="12548" max="12548" width="15.21875" style="166" bestFit="1" customWidth="1"/>
    <col min="12549" max="12549" width="11.33203125" style="166" customWidth="1"/>
    <col min="12550" max="12550" width="14.77734375" style="166" customWidth="1"/>
    <col min="12551" max="12551" width="13.77734375" style="166" bestFit="1" customWidth="1"/>
    <col min="12552" max="12552" width="13.21875" style="166" customWidth="1"/>
    <col min="12553" max="12553" width="12.21875" style="166" bestFit="1" customWidth="1"/>
    <col min="12554" max="12554" width="12.44140625" style="166" customWidth="1"/>
    <col min="12555" max="12555" width="12.21875" style="166" customWidth="1"/>
    <col min="12556" max="12556" width="12.5546875" style="166" customWidth="1"/>
    <col min="12557" max="12557" width="17.88671875" style="166" customWidth="1"/>
    <col min="12558" max="12558" width="13.109375" style="166" customWidth="1"/>
    <col min="12559" max="12559" width="11.33203125" style="166" customWidth="1"/>
    <col min="12560" max="12560" width="14.21875" style="166" customWidth="1"/>
    <col min="12561" max="12561" width="11.33203125" style="166" customWidth="1"/>
    <col min="12562" max="12562" width="13.77734375" style="166" customWidth="1"/>
    <col min="12563" max="12563" width="11.33203125" style="166" customWidth="1"/>
    <col min="12564" max="12564" width="13.77734375" style="166" customWidth="1"/>
    <col min="12565" max="12565" width="14.21875" style="166" customWidth="1"/>
    <col min="12566" max="12566" width="11.33203125" style="166" customWidth="1"/>
    <col min="12567" max="12567" width="12.88671875" style="166" customWidth="1"/>
    <col min="12568" max="12568" width="15.6640625" style="166" customWidth="1"/>
    <col min="12569" max="12569" width="11.33203125" style="166" customWidth="1"/>
    <col min="12570" max="12570" width="13.88671875" style="166" customWidth="1"/>
    <col min="12571" max="12571" width="11.33203125" style="166" customWidth="1"/>
    <col min="12572" max="12572" width="13.77734375" style="166" bestFit="1" customWidth="1"/>
    <col min="12573" max="12573" width="16.21875" style="166" customWidth="1"/>
    <col min="12574" max="12574" width="16.109375" style="166" customWidth="1"/>
    <col min="12575" max="12575" width="20.109375" style="166" customWidth="1"/>
    <col min="12576" max="12576" width="3" style="166" customWidth="1"/>
    <col min="12577" max="12577" width="11.44140625" style="166" customWidth="1"/>
    <col min="12578" max="12578" width="8.44140625" style="166" customWidth="1"/>
    <col min="12579" max="12800" width="20.6640625" style="166"/>
    <col min="12801" max="12801" width="4.6640625" style="166" customWidth="1"/>
    <col min="12802" max="12802" width="59.6640625" style="166" customWidth="1"/>
    <col min="12803" max="12803" width="13.77734375" style="166" customWidth="1"/>
    <col min="12804" max="12804" width="15.21875" style="166" bestFit="1" customWidth="1"/>
    <col min="12805" max="12805" width="11.33203125" style="166" customWidth="1"/>
    <col min="12806" max="12806" width="14.77734375" style="166" customWidth="1"/>
    <col min="12807" max="12807" width="13.77734375" style="166" bestFit="1" customWidth="1"/>
    <col min="12808" max="12808" width="13.21875" style="166" customWidth="1"/>
    <col min="12809" max="12809" width="12.21875" style="166" bestFit="1" customWidth="1"/>
    <col min="12810" max="12810" width="12.44140625" style="166" customWidth="1"/>
    <col min="12811" max="12811" width="12.21875" style="166" customWidth="1"/>
    <col min="12812" max="12812" width="12.5546875" style="166" customWidth="1"/>
    <col min="12813" max="12813" width="17.88671875" style="166" customWidth="1"/>
    <col min="12814" max="12814" width="13.109375" style="166" customWidth="1"/>
    <col min="12815" max="12815" width="11.33203125" style="166" customWidth="1"/>
    <col min="12816" max="12816" width="14.21875" style="166" customWidth="1"/>
    <col min="12817" max="12817" width="11.33203125" style="166" customWidth="1"/>
    <col min="12818" max="12818" width="13.77734375" style="166" customWidth="1"/>
    <col min="12819" max="12819" width="11.33203125" style="166" customWidth="1"/>
    <col min="12820" max="12820" width="13.77734375" style="166" customWidth="1"/>
    <col min="12821" max="12821" width="14.21875" style="166" customWidth="1"/>
    <col min="12822" max="12822" width="11.33203125" style="166" customWidth="1"/>
    <col min="12823" max="12823" width="12.88671875" style="166" customWidth="1"/>
    <col min="12824" max="12824" width="15.6640625" style="166" customWidth="1"/>
    <col min="12825" max="12825" width="11.33203125" style="166" customWidth="1"/>
    <col min="12826" max="12826" width="13.88671875" style="166" customWidth="1"/>
    <col min="12827" max="12827" width="11.33203125" style="166" customWidth="1"/>
    <col min="12828" max="12828" width="13.77734375" style="166" bestFit="1" customWidth="1"/>
    <col min="12829" max="12829" width="16.21875" style="166" customWidth="1"/>
    <col min="12830" max="12830" width="16.109375" style="166" customWidth="1"/>
    <col min="12831" max="12831" width="20.109375" style="166" customWidth="1"/>
    <col min="12832" max="12832" width="3" style="166" customWidth="1"/>
    <col min="12833" max="12833" width="11.44140625" style="166" customWidth="1"/>
    <col min="12834" max="12834" width="8.44140625" style="166" customWidth="1"/>
    <col min="12835" max="13056" width="20.6640625" style="166"/>
    <col min="13057" max="13057" width="4.6640625" style="166" customWidth="1"/>
    <col min="13058" max="13058" width="59.6640625" style="166" customWidth="1"/>
    <col min="13059" max="13059" width="13.77734375" style="166" customWidth="1"/>
    <col min="13060" max="13060" width="15.21875" style="166" bestFit="1" customWidth="1"/>
    <col min="13061" max="13061" width="11.33203125" style="166" customWidth="1"/>
    <col min="13062" max="13062" width="14.77734375" style="166" customWidth="1"/>
    <col min="13063" max="13063" width="13.77734375" style="166" bestFit="1" customWidth="1"/>
    <col min="13064" max="13064" width="13.21875" style="166" customWidth="1"/>
    <col min="13065" max="13065" width="12.21875" style="166" bestFit="1" customWidth="1"/>
    <col min="13066" max="13066" width="12.44140625" style="166" customWidth="1"/>
    <col min="13067" max="13067" width="12.21875" style="166" customWidth="1"/>
    <col min="13068" max="13068" width="12.5546875" style="166" customWidth="1"/>
    <col min="13069" max="13069" width="17.88671875" style="166" customWidth="1"/>
    <col min="13070" max="13070" width="13.109375" style="166" customWidth="1"/>
    <col min="13071" max="13071" width="11.33203125" style="166" customWidth="1"/>
    <col min="13072" max="13072" width="14.21875" style="166" customWidth="1"/>
    <col min="13073" max="13073" width="11.33203125" style="166" customWidth="1"/>
    <col min="13074" max="13074" width="13.77734375" style="166" customWidth="1"/>
    <col min="13075" max="13075" width="11.33203125" style="166" customWidth="1"/>
    <col min="13076" max="13076" width="13.77734375" style="166" customWidth="1"/>
    <col min="13077" max="13077" width="14.21875" style="166" customWidth="1"/>
    <col min="13078" max="13078" width="11.33203125" style="166" customWidth="1"/>
    <col min="13079" max="13079" width="12.88671875" style="166" customWidth="1"/>
    <col min="13080" max="13080" width="15.6640625" style="166" customWidth="1"/>
    <col min="13081" max="13081" width="11.33203125" style="166" customWidth="1"/>
    <col min="13082" max="13082" width="13.88671875" style="166" customWidth="1"/>
    <col min="13083" max="13083" width="11.33203125" style="166" customWidth="1"/>
    <col min="13084" max="13084" width="13.77734375" style="166" bestFit="1" customWidth="1"/>
    <col min="13085" max="13085" width="16.21875" style="166" customWidth="1"/>
    <col min="13086" max="13086" width="16.109375" style="166" customWidth="1"/>
    <col min="13087" max="13087" width="20.109375" style="166" customWidth="1"/>
    <col min="13088" max="13088" width="3" style="166" customWidth="1"/>
    <col min="13089" max="13089" width="11.44140625" style="166" customWidth="1"/>
    <col min="13090" max="13090" width="8.44140625" style="166" customWidth="1"/>
    <col min="13091" max="13312" width="20.6640625" style="166"/>
    <col min="13313" max="13313" width="4.6640625" style="166" customWidth="1"/>
    <col min="13314" max="13314" width="59.6640625" style="166" customWidth="1"/>
    <col min="13315" max="13315" width="13.77734375" style="166" customWidth="1"/>
    <col min="13316" max="13316" width="15.21875" style="166" bestFit="1" customWidth="1"/>
    <col min="13317" max="13317" width="11.33203125" style="166" customWidth="1"/>
    <col min="13318" max="13318" width="14.77734375" style="166" customWidth="1"/>
    <col min="13319" max="13319" width="13.77734375" style="166" bestFit="1" customWidth="1"/>
    <col min="13320" max="13320" width="13.21875" style="166" customWidth="1"/>
    <col min="13321" max="13321" width="12.21875" style="166" bestFit="1" customWidth="1"/>
    <col min="13322" max="13322" width="12.44140625" style="166" customWidth="1"/>
    <col min="13323" max="13323" width="12.21875" style="166" customWidth="1"/>
    <col min="13324" max="13324" width="12.5546875" style="166" customWidth="1"/>
    <col min="13325" max="13325" width="17.88671875" style="166" customWidth="1"/>
    <col min="13326" max="13326" width="13.109375" style="166" customWidth="1"/>
    <col min="13327" max="13327" width="11.33203125" style="166" customWidth="1"/>
    <col min="13328" max="13328" width="14.21875" style="166" customWidth="1"/>
    <col min="13329" max="13329" width="11.33203125" style="166" customWidth="1"/>
    <col min="13330" max="13330" width="13.77734375" style="166" customWidth="1"/>
    <col min="13331" max="13331" width="11.33203125" style="166" customWidth="1"/>
    <col min="13332" max="13332" width="13.77734375" style="166" customWidth="1"/>
    <col min="13333" max="13333" width="14.21875" style="166" customWidth="1"/>
    <col min="13334" max="13334" width="11.33203125" style="166" customWidth="1"/>
    <col min="13335" max="13335" width="12.88671875" style="166" customWidth="1"/>
    <col min="13336" max="13336" width="15.6640625" style="166" customWidth="1"/>
    <col min="13337" max="13337" width="11.33203125" style="166" customWidth="1"/>
    <col min="13338" max="13338" width="13.88671875" style="166" customWidth="1"/>
    <col min="13339" max="13339" width="11.33203125" style="166" customWidth="1"/>
    <col min="13340" max="13340" width="13.77734375" style="166" bestFit="1" customWidth="1"/>
    <col min="13341" max="13341" width="16.21875" style="166" customWidth="1"/>
    <col min="13342" max="13342" width="16.109375" style="166" customWidth="1"/>
    <col min="13343" max="13343" width="20.109375" style="166" customWidth="1"/>
    <col min="13344" max="13344" width="3" style="166" customWidth="1"/>
    <col min="13345" max="13345" width="11.44140625" style="166" customWidth="1"/>
    <col min="13346" max="13346" width="8.44140625" style="166" customWidth="1"/>
    <col min="13347" max="13568" width="20.6640625" style="166"/>
    <col min="13569" max="13569" width="4.6640625" style="166" customWidth="1"/>
    <col min="13570" max="13570" width="59.6640625" style="166" customWidth="1"/>
    <col min="13571" max="13571" width="13.77734375" style="166" customWidth="1"/>
    <col min="13572" max="13572" width="15.21875" style="166" bestFit="1" customWidth="1"/>
    <col min="13573" max="13573" width="11.33203125" style="166" customWidth="1"/>
    <col min="13574" max="13574" width="14.77734375" style="166" customWidth="1"/>
    <col min="13575" max="13575" width="13.77734375" style="166" bestFit="1" customWidth="1"/>
    <col min="13576" max="13576" width="13.21875" style="166" customWidth="1"/>
    <col min="13577" max="13577" width="12.21875" style="166" bestFit="1" customWidth="1"/>
    <col min="13578" max="13578" width="12.44140625" style="166" customWidth="1"/>
    <col min="13579" max="13579" width="12.21875" style="166" customWidth="1"/>
    <col min="13580" max="13580" width="12.5546875" style="166" customWidth="1"/>
    <col min="13581" max="13581" width="17.88671875" style="166" customWidth="1"/>
    <col min="13582" max="13582" width="13.109375" style="166" customWidth="1"/>
    <col min="13583" max="13583" width="11.33203125" style="166" customWidth="1"/>
    <col min="13584" max="13584" width="14.21875" style="166" customWidth="1"/>
    <col min="13585" max="13585" width="11.33203125" style="166" customWidth="1"/>
    <col min="13586" max="13586" width="13.77734375" style="166" customWidth="1"/>
    <col min="13587" max="13587" width="11.33203125" style="166" customWidth="1"/>
    <col min="13588" max="13588" width="13.77734375" style="166" customWidth="1"/>
    <col min="13589" max="13589" width="14.21875" style="166" customWidth="1"/>
    <col min="13590" max="13590" width="11.33203125" style="166" customWidth="1"/>
    <col min="13591" max="13591" width="12.88671875" style="166" customWidth="1"/>
    <col min="13592" max="13592" width="15.6640625" style="166" customWidth="1"/>
    <col min="13593" max="13593" width="11.33203125" style="166" customWidth="1"/>
    <col min="13594" max="13594" width="13.88671875" style="166" customWidth="1"/>
    <col min="13595" max="13595" width="11.33203125" style="166" customWidth="1"/>
    <col min="13596" max="13596" width="13.77734375" style="166" bestFit="1" customWidth="1"/>
    <col min="13597" max="13597" width="16.21875" style="166" customWidth="1"/>
    <col min="13598" max="13598" width="16.109375" style="166" customWidth="1"/>
    <col min="13599" max="13599" width="20.109375" style="166" customWidth="1"/>
    <col min="13600" max="13600" width="3" style="166" customWidth="1"/>
    <col min="13601" max="13601" width="11.44140625" style="166" customWidth="1"/>
    <col min="13602" max="13602" width="8.44140625" style="166" customWidth="1"/>
    <col min="13603" max="13824" width="20.6640625" style="166"/>
    <col min="13825" max="13825" width="4.6640625" style="166" customWidth="1"/>
    <col min="13826" max="13826" width="59.6640625" style="166" customWidth="1"/>
    <col min="13827" max="13827" width="13.77734375" style="166" customWidth="1"/>
    <col min="13828" max="13828" width="15.21875" style="166" bestFit="1" customWidth="1"/>
    <col min="13829" max="13829" width="11.33203125" style="166" customWidth="1"/>
    <col min="13830" max="13830" width="14.77734375" style="166" customWidth="1"/>
    <col min="13831" max="13831" width="13.77734375" style="166" bestFit="1" customWidth="1"/>
    <col min="13832" max="13832" width="13.21875" style="166" customWidth="1"/>
    <col min="13833" max="13833" width="12.21875" style="166" bestFit="1" customWidth="1"/>
    <col min="13834" max="13834" width="12.44140625" style="166" customWidth="1"/>
    <col min="13835" max="13835" width="12.21875" style="166" customWidth="1"/>
    <col min="13836" max="13836" width="12.5546875" style="166" customWidth="1"/>
    <col min="13837" max="13837" width="17.88671875" style="166" customWidth="1"/>
    <col min="13838" max="13838" width="13.109375" style="166" customWidth="1"/>
    <col min="13839" max="13839" width="11.33203125" style="166" customWidth="1"/>
    <col min="13840" max="13840" width="14.21875" style="166" customWidth="1"/>
    <col min="13841" max="13841" width="11.33203125" style="166" customWidth="1"/>
    <col min="13842" max="13842" width="13.77734375" style="166" customWidth="1"/>
    <col min="13843" max="13843" width="11.33203125" style="166" customWidth="1"/>
    <col min="13844" max="13844" width="13.77734375" style="166" customWidth="1"/>
    <col min="13845" max="13845" width="14.21875" style="166" customWidth="1"/>
    <col min="13846" max="13846" width="11.33203125" style="166" customWidth="1"/>
    <col min="13847" max="13847" width="12.88671875" style="166" customWidth="1"/>
    <col min="13848" max="13848" width="15.6640625" style="166" customWidth="1"/>
    <col min="13849" max="13849" width="11.33203125" style="166" customWidth="1"/>
    <col min="13850" max="13850" width="13.88671875" style="166" customWidth="1"/>
    <col min="13851" max="13851" width="11.33203125" style="166" customWidth="1"/>
    <col min="13852" max="13852" width="13.77734375" style="166" bestFit="1" customWidth="1"/>
    <col min="13853" max="13853" width="16.21875" style="166" customWidth="1"/>
    <col min="13854" max="13854" width="16.109375" style="166" customWidth="1"/>
    <col min="13855" max="13855" width="20.109375" style="166" customWidth="1"/>
    <col min="13856" max="13856" width="3" style="166" customWidth="1"/>
    <col min="13857" max="13857" width="11.44140625" style="166" customWidth="1"/>
    <col min="13858" max="13858" width="8.44140625" style="166" customWidth="1"/>
    <col min="13859" max="14080" width="20.6640625" style="166"/>
    <col min="14081" max="14081" width="4.6640625" style="166" customWidth="1"/>
    <col min="14082" max="14082" width="59.6640625" style="166" customWidth="1"/>
    <col min="14083" max="14083" width="13.77734375" style="166" customWidth="1"/>
    <col min="14084" max="14084" width="15.21875" style="166" bestFit="1" customWidth="1"/>
    <col min="14085" max="14085" width="11.33203125" style="166" customWidth="1"/>
    <col min="14086" max="14086" width="14.77734375" style="166" customWidth="1"/>
    <col min="14087" max="14087" width="13.77734375" style="166" bestFit="1" customWidth="1"/>
    <col min="14088" max="14088" width="13.21875" style="166" customWidth="1"/>
    <col min="14089" max="14089" width="12.21875" style="166" bestFit="1" customWidth="1"/>
    <col min="14090" max="14090" width="12.44140625" style="166" customWidth="1"/>
    <col min="14091" max="14091" width="12.21875" style="166" customWidth="1"/>
    <col min="14092" max="14092" width="12.5546875" style="166" customWidth="1"/>
    <col min="14093" max="14093" width="17.88671875" style="166" customWidth="1"/>
    <col min="14094" max="14094" width="13.109375" style="166" customWidth="1"/>
    <col min="14095" max="14095" width="11.33203125" style="166" customWidth="1"/>
    <col min="14096" max="14096" width="14.21875" style="166" customWidth="1"/>
    <col min="14097" max="14097" width="11.33203125" style="166" customWidth="1"/>
    <col min="14098" max="14098" width="13.77734375" style="166" customWidth="1"/>
    <col min="14099" max="14099" width="11.33203125" style="166" customWidth="1"/>
    <col min="14100" max="14100" width="13.77734375" style="166" customWidth="1"/>
    <col min="14101" max="14101" width="14.21875" style="166" customWidth="1"/>
    <col min="14102" max="14102" width="11.33203125" style="166" customWidth="1"/>
    <col min="14103" max="14103" width="12.88671875" style="166" customWidth="1"/>
    <col min="14104" max="14104" width="15.6640625" style="166" customWidth="1"/>
    <col min="14105" max="14105" width="11.33203125" style="166" customWidth="1"/>
    <col min="14106" max="14106" width="13.88671875" style="166" customWidth="1"/>
    <col min="14107" max="14107" width="11.33203125" style="166" customWidth="1"/>
    <col min="14108" max="14108" width="13.77734375" style="166" bestFit="1" customWidth="1"/>
    <col min="14109" max="14109" width="16.21875" style="166" customWidth="1"/>
    <col min="14110" max="14110" width="16.109375" style="166" customWidth="1"/>
    <col min="14111" max="14111" width="20.109375" style="166" customWidth="1"/>
    <col min="14112" max="14112" width="3" style="166" customWidth="1"/>
    <col min="14113" max="14113" width="11.44140625" style="166" customWidth="1"/>
    <col min="14114" max="14114" width="8.44140625" style="166" customWidth="1"/>
    <col min="14115" max="14336" width="20.6640625" style="166"/>
    <col min="14337" max="14337" width="4.6640625" style="166" customWidth="1"/>
    <col min="14338" max="14338" width="59.6640625" style="166" customWidth="1"/>
    <col min="14339" max="14339" width="13.77734375" style="166" customWidth="1"/>
    <col min="14340" max="14340" width="15.21875" style="166" bestFit="1" customWidth="1"/>
    <col min="14341" max="14341" width="11.33203125" style="166" customWidth="1"/>
    <col min="14342" max="14342" width="14.77734375" style="166" customWidth="1"/>
    <col min="14343" max="14343" width="13.77734375" style="166" bestFit="1" customWidth="1"/>
    <col min="14344" max="14344" width="13.21875" style="166" customWidth="1"/>
    <col min="14345" max="14345" width="12.21875" style="166" bestFit="1" customWidth="1"/>
    <col min="14346" max="14346" width="12.44140625" style="166" customWidth="1"/>
    <col min="14347" max="14347" width="12.21875" style="166" customWidth="1"/>
    <col min="14348" max="14348" width="12.5546875" style="166" customWidth="1"/>
    <col min="14349" max="14349" width="17.88671875" style="166" customWidth="1"/>
    <col min="14350" max="14350" width="13.109375" style="166" customWidth="1"/>
    <col min="14351" max="14351" width="11.33203125" style="166" customWidth="1"/>
    <col min="14352" max="14352" width="14.21875" style="166" customWidth="1"/>
    <col min="14353" max="14353" width="11.33203125" style="166" customWidth="1"/>
    <col min="14354" max="14354" width="13.77734375" style="166" customWidth="1"/>
    <col min="14355" max="14355" width="11.33203125" style="166" customWidth="1"/>
    <col min="14356" max="14356" width="13.77734375" style="166" customWidth="1"/>
    <col min="14357" max="14357" width="14.21875" style="166" customWidth="1"/>
    <col min="14358" max="14358" width="11.33203125" style="166" customWidth="1"/>
    <col min="14359" max="14359" width="12.88671875" style="166" customWidth="1"/>
    <col min="14360" max="14360" width="15.6640625" style="166" customWidth="1"/>
    <col min="14361" max="14361" width="11.33203125" style="166" customWidth="1"/>
    <col min="14362" max="14362" width="13.88671875" style="166" customWidth="1"/>
    <col min="14363" max="14363" width="11.33203125" style="166" customWidth="1"/>
    <col min="14364" max="14364" width="13.77734375" style="166" bestFit="1" customWidth="1"/>
    <col min="14365" max="14365" width="16.21875" style="166" customWidth="1"/>
    <col min="14366" max="14366" width="16.109375" style="166" customWidth="1"/>
    <col min="14367" max="14367" width="20.109375" style="166" customWidth="1"/>
    <col min="14368" max="14368" width="3" style="166" customWidth="1"/>
    <col min="14369" max="14369" width="11.44140625" style="166" customWidth="1"/>
    <col min="14370" max="14370" width="8.44140625" style="166" customWidth="1"/>
    <col min="14371" max="14592" width="20.6640625" style="166"/>
    <col min="14593" max="14593" width="4.6640625" style="166" customWidth="1"/>
    <col min="14594" max="14594" width="59.6640625" style="166" customWidth="1"/>
    <col min="14595" max="14595" width="13.77734375" style="166" customWidth="1"/>
    <col min="14596" max="14596" width="15.21875" style="166" bestFit="1" customWidth="1"/>
    <col min="14597" max="14597" width="11.33203125" style="166" customWidth="1"/>
    <col min="14598" max="14598" width="14.77734375" style="166" customWidth="1"/>
    <col min="14599" max="14599" width="13.77734375" style="166" bestFit="1" customWidth="1"/>
    <col min="14600" max="14600" width="13.21875" style="166" customWidth="1"/>
    <col min="14601" max="14601" width="12.21875" style="166" bestFit="1" customWidth="1"/>
    <col min="14602" max="14602" width="12.44140625" style="166" customWidth="1"/>
    <col min="14603" max="14603" width="12.21875" style="166" customWidth="1"/>
    <col min="14604" max="14604" width="12.5546875" style="166" customWidth="1"/>
    <col min="14605" max="14605" width="17.88671875" style="166" customWidth="1"/>
    <col min="14606" max="14606" width="13.109375" style="166" customWidth="1"/>
    <col min="14607" max="14607" width="11.33203125" style="166" customWidth="1"/>
    <col min="14608" max="14608" width="14.21875" style="166" customWidth="1"/>
    <col min="14609" max="14609" width="11.33203125" style="166" customWidth="1"/>
    <col min="14610" max="14610" width="13.77734375" style="166" customWidth="1"/>
    <col min="14611" max="14611" width="11.33203125" style="166" customWidth="1"/>
    <col min="14612" max="14612" width="13.77734375" style="166" customWidth="1"/>
    <col min="14613" max="14613" width="14.21875" style="166" customWidth="1"/>
    <col min="14614" max="14614" width="11.33203125" style="166" customWidth="1"/>
    <col min="14615" max="14615" width="12.88671875" style="166" customWidth="1"/>
    <col min="14616" max="14616" width="15.6640625" style="166" customWidth="1"/>
    <col min="14617" max="14617" width="11.33203125" style="166" customWidth="1"/>
    <col min="14618" max="14618" width="13.88671875" style="166" customWidth="1"/>
    <col min="14619" max="14619" width="11.33203125" style="166" customWidth="1"/>
    <col min="14620" max="14620" width="13.77734375" style="166" bestFit="1" customWidth="1"/>
    <col min="14621" max="14621" width="16.21875" style="166" customWidth="1"/>
    <col min="14622" max="14622" width="16.109375" style="166" customWidth="1"/>
    <col min="14623" max="14623" width="20.109375" style="166" customWidth="1"/>
    <col min="14624" max="14624" width="3" style="166" customWidth="1"/>
    <col min="14625" max="14625" width="11.44140625" style="166" customWidth="1"/>
    <col min="14626" max="14626" width="8.44140625" style="166" customWidth="1"/>
    <col min="14627" max="14848" width="20.6640625" style="166"/>
    <col min="14849" max="14849" width="4.6640625" style="166" customWidth="1"/>
    <col min="14850" max="14850" width="59.6640625" style="166" customWidth="1"/>
    <col min="14851" max="14851" width="13.77734375" style="166" customWidth="1"/>
    <col min="14852" max="14852" width="15.21875" style="166" bestFit="1" customWidth="1"/>
    <col min="14853" max="14853" width="11.33203125" style="166" customWidth="1"/>
    <col min="14854" max="14854" width="14.77734375" style="166" customWidth="1"/>
    <col min="14855" max="14855" width="13.77734375" style="166" bestFit="1" customWidth="1"/>
    <col min="14856" max="14856" width="13.21875" style="166" customWidth="1"/>
    <col min="14857" max="14857" width="12.21875" style="166" bestFit="1" customWidth="1"/>
    <col min="14858" max="14858" width="12.44140625" style="166" customWidth="1"/>
    <col min="14859" max="14859" width="12.21875" style="166" customWidth="1"/>
    <col min="14860" max="14860" width="12.5546875" style="166" customWidth="1"/>
    <col min="14861" max="14861" width="17.88671875" style="166" customWidth="1"/>
    <col min="14862" max="14862" width="13.109375" style="166" customWidth="1"/>
    <col min="14863" max="14863" width="11.33203125" style="166" customWidth="1"/>
    <col min="14864" max="14864" width="14.21875" style="166" customWidth="1"/>
    <col min="14865" max="14865" width="11.33203125" style="166" customWidth="1"/>
    <col min="14866" max="14866" width="13.77734375" style="166" customWidth="1"/>
    <col min="14867" max="14867" width="11.33203125" style="166" customWidth="1"/>
    <col min="14868" max="14868" width="13.77734375" style="166" customWidth="1"/>
    <col min="14869" max="14869" width="14.21875" style="166" customWidth="1"/>
    <col min="14870" max="14870" width="11.33203125" style="166" customWidth="1"/>
    <col min="14871" max="14871" width="12.88671875" style="166" customWidth="1"/>
    <col min="14872" max="14872" width="15.6640625" style="166" customWidth="1"/>
    <col min="14873" max="14873" width="11.33203125" style="166" customWidth="1"/>
    <col min="14874" max="14874" width="13.88671875" style="166" customWidth="1"/>
    <col min="14875" max="14875" width="11.33203125" style="166" customWidth="1"/>
    <col min="14876" max="14876" width="13.77734375" style="166" bestFit="1" customWidth="1"/>
    <col min="14877" max="14877" width="16.21875" style="166" customWidth="1"/>
    <col min="14878" max="14878" width="16.109375" style="166" customWidth="1"/>
    <col min="14879" max="14879" width="20.109375" style="166" customWidth="1"/>
    <col min="14880" max="14880" width="3" style="166" customWidth="1"/>
    <col min="14881" max="14881" width="11.44140625" style="166" customWidth="1"/>
    <col min="14882" max="14882" width="8.44140625" style="166" customWidth="1"/>
    <col min="14883" max="15104" width="20.6640625" style="166"/>
    <col min="15105" max="15105" width="4.6640625" style="166" customWidth="1"/>
    <col min="15106" max="15106" width="59.6640625" style="166" customWidth="1"/>
    <col min="15107" max="15107" width="13.77734375" style="166" customWidth="1"/>
    <col min="15108" max="15108" width="15.21875" style="166" bestFit="1" customWidth="1"/>
    <col min="15109" max="15109" width="11.33203125" style="166" customWidth="1"/>
    <col min="15110" max="15110" width="14.77734375" style="166" customWidth="1"/>
    <col min="15111" max="15111" width="13.77734375" style="166" bestFit="1" customWidth="1"/>
    <col min="15112" max="15112" width="13.21875" style="166" customWidth="1"/>
    <col min="15113" max="15113" width="12.21875" style="166" bestFit="1" customWidth="1"/>
    <col min="15114" max="15114" width="12.44140625" style="166" customWidth="1"/>
    <col min="15115" max="15115" width="12.21875" style="166" customWidth="1"/>
    <col min="15116" max="15116" width="12.5546875" style="166" customWidth="1"/>
    <col min="15117" max="15117" width="17.88671875" style="166" customWidth="1"/>
    <col min="15118" max="15118" width="13.109375" style="166" customWidth="1"/>
    <col min="15119" max="15119" width="11.33203125" style="166" customWidth="1"/>
    <col min="15120" max="15120" width="14.21875" style="166" customWidth="1"/>
    <col min="15121" max="15121" width="11.33203125" style="166" customWidth="1"/>
    <col min="15122" max="15122" width="13.77734375" style="166" customWidth="1"/>
    <col min="15123" max="15123" width="11.33203125" style="166" customWidth="1"/>
    <col min="15124" max="15124" width="13.77734375" style="166" customWidth="1"/>
    <col min="15125" max="15125" width="14.21875" style="166" customWidth="1"/>
    <col min="15126" max="15126" width="11.33203125" style="166" customWidth="1"/>
    <col min="15127" max="15127" width="12.88671875" style="166" customWidth="1"/>
    <col min="15128" max="15128" width="15.6640625" style="166" customWidth="1"/>
    <col min="15129" max="15129" width="11.33203125" style="166" customWidth="1"/>
    <col min="15130" max="15130" width="13.88671875" style="166" customWidth="1"/>
    <col min="15131" max="15131" width="11.33203125" style="166" customWidth="1"/>
    <col min="15132" max="15132" width="13.77734375" style="166" bestFit="1" customWidth="1"/>
    <col min="15133" max="15133" width="16.21875" style="166" customWidth="1"/>
    <col min="15134" max="15134" width="16.109375" style="166" customWidth="1"/>
    <col min="15135" max="15135" width="20.109375" style="166" customWidth="1"/>
    <col min="15136" max="15136" width="3" style="166" customWidth="1"/>
    <col min="15137" max="15137" width="11.44140625" style="166" customWidth="1"/>
    <col min="15138" max="15138" width="8.44140625" style="166" customWidth="1"/>
    <col min="15139" max="15360" width="20.6640625" style="166"/>
    <col min="15361" max="15361" width="4.6640625" style="166" customWidth="1"/>
    <col min="15362" max="15362" width="59.6640625" style="166" customWidth="1"/>
    <col min="15363" max="15363" width="13.77734375" style="166" customWidth="1"/>
    <col min="15364" max="15364" width="15.21875" style="166" bestFit="1" customWidth="1"/>
    <col min="15365" max="15365" width="11.33203125" style="166" customWidth="1"/>
    <col min="15366" max="15366" width="14.77734375" style="166" customWidth="1"/>
    <col min="15367" max="15367" width="13.77734375" style="166" bestFit="1" customWidth="1"/>
    <col min="15368" max="15368" width="13.21875" style="166" customWidth="1"/>
    <col min="15369" max="15369" width="12.21875" style="166" bestFit="1" customWidth="1"/>
    <col min="15370" max="15370" width="12.44140625" style="166" customWidth="1"/>
    <col min="15371" max="15371" width="12.21875" style="166" customWidth="1"/>
    <col min="15372" max="15372" width="12.5546875" style="166" customWidth="1"/>
    <col min="15373" max="15373" width="17.88671875" style="166" customWidth="1"/>
    <col min="15374" max="15374" width="13.109375" style="166" customWidth="1"/>
    <col min="15375" max="15375" width="11.33203125" style="166" customWidth="1"/>
    <col min="15376" max="15376" width="14.21875" style="166" customWidth="1"/>
    <col min="15377" max="15377" width="11.33203125" style="166" customWidth="1"/>
    <col min="15378" max="15378" width="13.77734375" style="166" customWidth="1"/>
    <col min="15379" max="15379" width="11.33203125" style="166" customWidth="1"/>
    <col min="15380" max="15380" width="13.77734375" style="166" customWidth="1"/>
    <col min="15381" max="15381" width="14.21875" style="166" customWidth="1"/>
    <col min="15382" max="15382" width="11.33203125" style="166" customWidth="1"/>
    <col min="15383" max="15383" width="12.88671875" style="166" customWidth="1"/>
    <col min="15384" max="15384" width="15.6640625" style="166" customWidth="1"/>
    <col min="15385" max="15385" width="11.33203125" style="166" customWidth="1"/>
    <col min="15386" max="15386" width="13.88671875" style="166" customWidth="1"/>
    <col min="15387" max="15387" width="11.33203125" style="166" customWidth="1"/>
    <col min="15388" max="15388" width="13.77734375" style="166" bestFit="1" customWidth="1"/>
    <col min="15389" max="15389" width="16.21875" style="166" customWidth="1"/>
    <col min="15390" max="15390" width="16.109375" style="166" customWidth="1"/>
    <col min="15391" max="15391" width="20.109375" style="166" customWidth="1"/>
    <col min="15392" max="15392" width="3" style="166" customWidth="1"/>
    <col min="15393" max="15393" width="11.44140625" style="166" customWidth="1"/>
    <col min="15394" max="15394" width="8.44140625" style="166" customWidth="1"/>
    <col min="15395" max="15616" width="20.6640625" style="166"/>
    <col min="15617" max="15617" width="4.6640625" style="166" customWidth="1"/>
    <col min="15618" max="15618" width="59.6640625" style="166" customWidth="1"/>
    <col min="15619" max="15619" width="13.77734375" style="166" customWidth="1"/>
    <col min="15620" max="15620" width="15.21875" style="166" bestFit="1" customWidth="1"/>
    <col min="15621" max="15621" width="11.33203125" style="166" customWidth="1"/>
    <col min="15622" max="15622" width="14.77734375" style="166" customWidth="1"/>
    <col min="15623" max="15623" width="13.77734375" style="166" bestFit="1" customWidth="1"/>
    <col min="15624" max="15624" width="13.21875" style="166" customWidth="1"/>
    <col min="15625" max="15625" width="12.21875" style="166" bestFit="1" customWidth="1"/>
    <col min="15626" max="15626" width="12.44140625" style="166" customWidth="1"/>
    <col min="15627" max="15627" width="12.21875" style="166" customWidth="1"/>
    <col min="15628" max="15628" width="12.5546875" style="166" customWidth="1"/>
    <col min="15629" max="15629" width="17.88671875" style="166" customWidth="1"/>
    <col min="15630" max="15630" width="13.109375" style="166" customWidth="1"/>
    <col min="15631" max="15631" width="11.33203125" style="166" customWidth="1"/>
    <col min="15632" max="15632" width="14.21875" style="166" customWidth="1"/>
    <col min="15633" max="15633" width="11.33203125" style="166" customWidth="1"/>
    <col min="15634" max="15634" width="13.77734375" style="166" customWidth="1"/>
    <col min="15635" max="15635" width="11.33203125" style="166" customWidth="1"/>
    <col min="15636" max="15636" width="13.77734375" style="166" customWidth="1"/>
    <col min="15637" max="15637" width="14.21875" style="166" customWidth="1"/>
    <col min="15638" max="15638" width="11.33203125" style="166" customWidth="1"/>
    <col min="15639" max="15639" width="12.88671875" style="166" customWidth="1"/>
    <col min="15640" max="15640" width="15.6640625" style="166" customWidth="1"/>
    <col min="15641" max="15641" width="11.33203125" style="166" customWidth="1"/>
    <col min="15642" max="15642" width="13.88671875" style="166" customWidth="1"/>
    <col min="15643" max="15643" width="11.33203125" style="166" customWidth="1"/>
    <col min="15644" max="15644" width="13.77734375" style="166" bestFit="1" customWidth="1"/>
    <col min="15645" max="15645" width="16.21875" style="166" customWidth="1"/>
    <col min="15646" max="15646" width="16.109375" style="166" customWidth="1"/>
    <col min="15647" max="15647" width="20.109375" style="166" customWidth="1"/>
    <col min="15648" max="15648" width="3" style="166" customWidth="1"/>
    <col min="15649" max="15649" width="11.44140625" style="166" customWidth="1"/>
    <col min="15650" max="15650" width="8.44140625" style="166" customWidth="1"/>
    <col min="15651" max="15872" width="20.6640625" style="166"/>
    <col min="15873" max="15873" width="4.6640625" style="166" customWidth="1"/>
    <col min="15874" max="15874" width="59.6640625" style="166" customWidth="1"/>
    <col min="15875" max="15875" width="13.77734375" style="166" customWidth="1"/>
    <col min="15876" max="15876" width="15.21875" style="166" bestFit="1" customWidth="1"/>
    <col min="15877" max="15877" width="11.33203125" style="166" customWidth="1"/>
    <col min="15878" max="15878" width="14.77734375" style="166" customWidth="1"/>
    <col min="15879" max="15879" width="13.77734375" style="166" bestFit="1" customWidth="1"/>
    <col min="15880" max="15880" width="13.21875" style="166" customWidth="1"/>
    <col min="15881" max="15881" width="12.21875" style="166" bestFit="1" customWidth="1"/>
    <col min="15882" max="15882" width="12.44140625" style="166" customWidth="1"/>
    <col min="15883" max="15883" width="12.21875" style="166" customWidth="1"/>
    <col min="15884" max="15884" width="12.5546875" style="166" customWidth="1"/>
    <col min="15885" max="15885" width="17.88671875" style="166" customWidth="1"/>
    <col min="15886" max="15886" width="13.109375" style="166" customWidth="1"/>
    <col min="15887" max="15887" width="11.33203125" style="166" customWidth="1"/>
    <col min="15888" max="15888" width="14.21875" style="166" customWidth="1"/>
    <col min="15889" max="15889" width="11.33203125" style="166" customWidth="1"/>
    <col min="15890" max="15890" width="13.77734375" style="166" customWidth="1"/>
    <col min="15891" max="15891" width="11.33203125" style="166" customWidth="1"/>
    <col min="15892" max="15892" width="13.77734375" style="166" customWidth="1"/>
    <col min="15893" max="15893" width="14.21875" style="166" customWidth="1"/>
    <col min="15894" max="15894" width="11.33203125" style="166" customWidth="1"/>
    <col min="15895" max="15895" width="12.88671875" style="166" customWidth="1"/>
    <col min="15896" max="15896" width="15.6640625" style="166" customWidth="1"/>
    <col min="15897" max="15897" width="11.33203125" style="166" customWidth="1"/>
    <col min="15898" max="15898" width="13.88671875" style="166" customWidth="1"/>
    <col min="15899" max="15899" width="11.33203125" style="166" customWidth="1"/>
    <col min="15900" max="15900" width="13.77734375" style="166" bestFit="1" customWidth="1"/>
    <col min="15901" max="15901" width="16.21875" style="166" customWidth="1"/>
    <col min="15902" max="15902" width="16.109375" style="166" customWidth="1"/>
    <col min="15903" max="15903" width="20.109375" style="166" customWidth="1"/>
    <col min="15904" max="15904" width="3" style="166" customWidth="1"/>
    <col min="15905" max="15905" width="11.44140625" style="166" customWidth="1"/>
    <col min="15906" max="15906" width="8.44140625" style="166" customWidth="1"/>
    <col min="15907" max="16128" width="20.6640625" style="166"/>
    <col min="16129" max="16129" width="4.6640625" style="166" customWidth="1"/>
    <col min="16130" max="16130" width="59.6640625" style="166" customWidth="1"/>
    <col min="16131" max="16131" width="13.77734375" style="166" customWidth="1"/>
    <col min="16132" max="16132" width="15.21875" style="166" bestFit="1" customWidth="1"/>
    <col min="16133" max="16133" width="11.33203125" style="166" customWidth="1"/>
    <col min="16134" max="16134" width="14.77734375" style="166" customWidth="1"/>
    <col min="16135" max="16135" width="13.77734375" style="166" bestFit="1" customWidth="1"/>
    <col min="16136" max="16136" width="13.21875" style="166" customWidth="1"/>
    <col min="16137" max="16137" width="12.21875" style="166" bestFit="1" customWidth="1"/>
    <col min="16138" max="16138" width="12.44140625" style="166" customWidth="1"/>
    <col min="16139" max="16139" width="12.21875" style="166" customWidth="1"/>
    <col min="16140" max="16140" width="12.5546875" style="166" customWidth="1"/>
    <col min="16141" max="16141" width="17.88671875" style="166" customWidth="1"/>
    <col min="16142" max="16142" width="13.109375" style="166" customWidth="1"/>
    <col min="16143" max="16143" width="11.33203125" style="166" customWidth="1"/>
    <col min="16144" max="16144" width="14.21875" style="166" customWidth="1"/>
    <col min="16145" max="16145" width="11.33203125" style="166" customWidth="1"/>
    <col min="16146" max="16146" width="13.77734375" style="166" customWidth="1"/>
    <col min="16147" max="16147" width="11.33203125" style="166" customWidth="1"/>
    <col min="16148" max="16148" width="13.77734375" style="166" customWidth="1"/>
    <col min="16149" max="16149" width="14.21875" style="166" customWidth="1"/>
    <col min="16150" max="16150" width="11.33203125" style="166" customWidth="1"/>
    <col min="16151" max="16151" width="12.88671875" style="166" customWidth="1"/>
    <col min="16152" max="16152" width="15.6640625" style="166" customWidth="1"/>
    <col min="16153" max="16153" width="11.33203125" style="166" customWidth="1"/>
    <col min="16154" max="16154" width="13.88671875" style="166" customWidth="1"/>
    <col min="16155" max="16155" width="11.33203125" style="166" customWidth="1"/>
    <col min="16156" max="16156" width="13.77734375" style="166" bestFit="1" customWidth="1"/>
    <col min="16157" max="16157" width="16.21875" style="166" customWidth="1"/>
    <col min="16158" max="16158" width="16.109375" style="166" customWidth="1"/>
    <col min="16159" max="16159" width="20.109375" style="166" customWidth="1"/>
    <col min="16160" max="16160" width="3" style="166" customWidth="1"/>
    <col min="16161" max="16161" width="11.44140625" style="166" customWidth="1"/>
    <col min="16162" max="16162" width="8.44140625" style="166" customWidth="1"/>
    <col min="16163" max="16384" width="20.6640625" style="166"/>
  </cols>
  <sheetData>
    <row r="1" spans="1:34" s="54" customFormat="1" ht="25.15" customHeight="1">
      <c r="A1" s="1141" t="s">
        <v>39</v>
      </c>
      <c r="B1" s="1141"/>
      <c r="C1" s="1141"/>
      <c r="D1" s="1141"/>
      <c r="E1" s="1141"/>
      <c r="F1" s="1141"/>
      <c r="G1" s="45"/>
    </row>
    <row r="2" spans="1:34" s="54" customFormat="1" ht="25.15" customHeight="1">
      <c r="A2" s="1141" t="s">
        <v>0</v>
      </c>
      <c r="B2" s="1141"/>
      <c r="C2" s="1141"/>
      <c r="D2" s="1141"/>
      <c r="E2" s="1141"/>
      <c r="F2" s="1141"/>
      <c r="G2" s="10"/>
    </row>
    <row r="3" spans="1:34" s="54" customFormat="1" ht="25.15" customHeight="1">
      <c r="A3" s="1141" t="s">
        <v>123</v>
      </c>
      <c r="B3" s="1141"/>
      <c r="C3" s="1141"/>
      <c r="D3" s="1141"/>
      <c r="E3" s="1141"/>
      <c r="F3" s="1141"/>
      <c r="G3" s="166"/>
    </row>
    <row r="4" spans="1:34" s="166" customFormat="1" ht="25.15" customHeight="1">
      <c r="A4" s="1135"/>
      <c r="B4" s="225"/>
    </row>
    <row r="5" spans="1:34" s="166" customFormat="1" ht="25.15" customHeight="1">
      <c r="A5" s="1131" t="s">
        <v>179</v>
      </c>
      <c r="B5" s="1132"/>
    </row>
    <row r="6" spans="1:34" s="166" customFormat="1" ht="25.15" customHeight="1">
      <c r="A6" s="1131"/>
      <c r="B6" s="45"/>
    </row>
    <row r="7" spans="1:34" s="166" customFormat="1" ht="25.15" customHeight="1" thickBot="1">
      <c r="A7" s="1131"/>
      <c r="B7" s="45"/>
    </row>
    <row r="8" spans="1:34" s="166" customFormat="1" ht="70.900000000000006" customHeight="1" thickBot="1">
      <c r="A8" s="223"/>
      <c r="B8" s="224" t="s">
        <v>7</v>
      </c>
      <c r="C8" s="175" t="s">
        <v>110</v>
      </c>
      <c r="D8" s="15" t="s">
        <v>72</v>
      </c>
      <c r="E8" s="15" t="s">
        <v>101</v>
      </c>
      <c r="F8" s="15" t="s">
        <v>73</v>
      </c>
      <c r="G8" s="15" t="s">
        <v>74</v>
      </c>
      <c r="H8" s="15" t="s">
        <v>176</v>
      </c>
      <c r="I8" s="15" t="s">
        <v>175</v>
      </c>
      <c r="J8" s="15" t="s">
        <v>76</v>
      </c>
      <c r="K8" s="15" t="s">
        <v>77</v>
      </c>
      <c r="L8" s="15" t="s">
        <v>78</v>
      </c>
      <c r="M8" s="15" t="s">
        <v>79</v>
      </c>
      <c r="N8" s="15" t="s">
        <v>75</v>
      </c>
      <c r="O8" s="15" t="s">
        <v>80</v>
      </c>
      <c r="P8" s="15" t="s">
        <v>142</v>
      </c>
      <c r="Q8" s="15" t="s">
        <v>81</v>
      </c>
      <c r="R8" s="15" t="s">
        <v>82</v>
      </c>
      <c r="S8" s="15" t="s">
        <v>83</v>
      </c>
      <c r="T8" s="15" t="s">
        <v>84</v>
      </c>
      <c r="U8" s="15" t="s">
        <v>85</v>
      </c>
      <c r="V8" s="16" t="s">
        <v>86</v>
      </c>
      <c r="W8" s="16" t="s">
        <v>87</v>
      </c>
      <c r="X8" s="15" t="s">
        <v>88</v>
      </c>
      <c r="Y8" s="15" t="s">
        <v>89</v>
      </c>
      <c r="Z8" s="16" t="s">
        <v>90</v>
      </c>
      <c r="AA8" s="16" t="s">
        <v>91</v>
      </c>
      <c r="AB8" s="15" t="s">
        <v>92</v>
      </c>
      <c r="AC8" s="16" t="s">
        <v>93</v>
      </c>
      <c r="AD8" s="16" t="s">
        <v>94</v>
      </c>
      <c r="AE8" s="17" t="s">
        <v>36</v>
      </c>
    </row>
    <row r="9" spans="1:34" s="166" customFormat="1" ht="24.95" customHeight="1">
      <c r="A9" s="218" t="s">
        <v>1</v>
      </c>
      <c r="B9" s="55" t="s">
        <v>8</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7"/>
      <c r="AE9" s="207"/>
      <c r="AF9" s="59"/>
    </row>
    <row r="10" spans="1:34" s="166" customFormat="1" ht="24.95" customHeight="1">
      <c r="A10" s="208">
        <v>1</v>
      </c>
      <c r="B10" s="60" t="s">
        <v>9</v>
      </c>
      <c r="C10" s="168">
        <f>'Eastern Florida '!D10</f>
        <v>0</v>
      </c>
      <c r="D10" s="168">
        <f>Broward!D10</f>
        <v>0</v>
      </c>
      <c r="E10" s="168">
        <f>'Central Florida '!D10</f>
        <v>0</v>
      </c>
      <c r="F10" s="168">
        <f>Chipola!D10</f>
        <v>0</v>
      </c>
      <c r="G10" s="168">
        <f>Daytona!D10</f>
        <v>0</v>
      </c>
      <c r="H10" s="168">
        <f>'FL SouthWestern'!D10</f>
        <v>0</v>
      </c>
      <c r="I10" s="168">
        <f>FSCJ!D10</f>
        <v>0</v>
      </c>
      <c r="J10" s="168">
        <f>'Florida Keys'!D10</f>
        <v>0</v>
      </c>
      <c r="K10" s="168">
        <f>'Gulf Coast'!D10</f>
        <v>0</v>
      </c>
      <c r="L10" s="168">
        <f>Hillsborough!D10</f>
        <v>0</v>
      </c>
      <c r="M10" s="168">
        <f>'Indian River'!D10</f>
        <v>0</v>
      </c>
      <c r="N10" s="168">
        <f>'Florida Gateway'!D10</f>
        <v>0</v>
      </c>
      <c r="O10" s="168">
        <f>'Lake-Sumter'!D10</f>
        <v>0</v>
      </c>
      <c r="P10" s="168">
        <f>'SCF, Manatee'!D10</f>
        <v>0</v>
      </c>
      <c r="Q10" s="168">
        <f>'Miami Dade'!D10</f>
        <v>0</v>
      </c>
      <c r="R10" s="168">
        <f>'North Florida'!D10</f>
        <v>0</v>
      </c>
      <c r="S10" s="168">
        <f>'Northwest Florida '!D10</f>
        <v>58865.279999999999</v>
      </c>
      <c r="T10" s="168">
        <f>'Palm Beach'!D10</f>
        <v>0</v>
      </c>
      <c r="U10" s="168">
        <f>'Pasco-Hernando'!D10</f>
        <v>0</v>
      </c>
      <c r="V10" s="168">
        <f>Pensacola!D10</f>
        <v>0</v>
      </c>
      <c r="W10" s="168">
        <f>Polk!D10</f>
        <v>0</v>
      </c>
      <c r="X10" s="168">
        <f>'Saint Johns'!D10</f>
        <v>0</v>
      </c>
      <c r="Y10" s="168">
        <f>'Saint Pete'!D10</f>
        <v>0</v>
      </c>
      <c r="Z10" s="168">
        <f>'Santa Fe'!D10</f>
        <v>0</v>
      </c>
      <c r="AA10" s="27">
        <f>Seminole!D10</f>
        <v>0</v>
      </c>
      <c r="AB10" s="168">
        <f>'South Florida'!D10</f>
        <v>0</v>
      </c>
      <c r="AC10" s="168">
        <f>Tallahassee!D10</f>
        <v>0</v>
      </c>
      <c r="AD10" s="168">
        <f>Valencia!D10</f>
        <v>0</v>
      </c>
      <c r="AE10" s="1143">
        <f>SUM(C10:AD10)</f>
        <v>58865.279999999999</v>
      </c>
      <c r="AF10" s="59"/>
    </row>
    <row r="11" spans="1:34" s="166" customFormat="1" ht="24.95" customHeight="1">
      <c r="A11" s="208">
        <v>2</v>
      </c>
      <c r="B11" s="60" t="s">
        <v>10</v>
      </c>
      <c r="C11" s="27">
        <f>'Eastern Florida '!D11</f>
        <v>0</v>
      </c>
      <c r="D11" s="27">
        <f>Broward!D11</f>
        <v>0</v>
      </c>
      <c r="E11" s="27">
        <f>'Central Florida '!D11</f>
        <v>14894</v>
      </c>
      <c r="F11" s="27">
        <f>Chipola!D11</f>
        <v>0</v>
      </c>
      <c r="G11" s="27">
        <f>Daytona!D11</f>
        <v>0</v>
      </c>
      <c r="H11" s="27">
        <f>'FL SouthWestern'!D11</f>
        <v>0</v>
      </c>
      <c r="I11" s="27">
        <f>FSCJ!D11</f>
        <v>53386.05</v>
      </c>
      <c r="J11" s="27">
        <f>'Florida Keys'!D11</f>
        <v>0</v>
      </c>
      <c r="K11" s="27">
        <f>'Gulf Coast'!D11</f>
        <v>0</v>
      </c>
      <c r="L11" s="27">
        <f>Hillsborough!D11</f>
        <v>0</v>
      </c>
      <c r="M11" s="27">
        <f>'Indian River'!D11</f>
        <v>0</v>
      </c>
      <c r="N11" s="27">
        <f>'Florida Gateway'!D11</f>
        <v>0</v>
      </c>
      <c r="O11" s="27">
        <f>'Lake-Sumter'!D11</f>
        <v>0</v>
      </c>
      <c r="P11" s="27">
        <f>'SCF, Manatee'!D11</f>
        <v>0</v>
      </c>
      <c r="Q11" s="27">
        <f>'Miami Dade'!D11</f>
        <v>40503</v>
      </c>
      <c r="R11" s="27">
        <f>'North Florida'!D11</f>
        <v>0</v>
      </c>
      <c r="S11" s="27">
        <f>'Northwest Florida '!D11</f>
        <v>0</v>
      </c>
      <c r="T11" s="27">
        <f>'Palm Beach'!D11</f>
        <v>0</v>
      </c>
      <c r="U11" s="27">
        <f>'Pasco-Hernando'!D11</f>
        <v>0</v>
      </c>
      <c r="V11" s="27">
        <f>Pensacola!D11</f>
        <v>0</v>
      </c>
      <c r="W11" s="27">
        <f>Polk!D11</f>
        <v>0</v>
      </c>
      <c r="X11" s="168">
        <f>'Saint Johns'!D11</f>
        <v>0</v>
      </c>
      <c r="Y11" s="27">
        <f>'Saint Pete'!D11</f>
        <v>134152.07999999999</v>
      </c>
      <c r="Z11" s="27">
        <f>'Santa Fe'!D11</f>
        <v>0</v>
      </c>
      <c r="AA11" s="27">
        <f>Seminole!D11</f>
        <v>44223</v>
      </c>
      <c r="AB11" s="27">
        <f>'South Florida'!D11</f>
        <v>0</v>
      </c>
      <c r="AC11" s="27">
        <f>Tallahassee!D11</f>
        <v>0</v>
      </c>
      <c r="AD11" s="27">
        <f>Valencia!D11</f>
        <v>0</v>
      </c>
      <c r="AE11" s="1144">
        <f>SUM(C11:AD11)</f>
        <v>287158.13</v>
      </c>
      <c r="AF11" s="61"/>
    </row>
    <row r="12" spans="1:34" s="166" customFormat="1" ht="24.95" customHeight="1">
      <c r="A12" s="208">
        <v>3</v>
      </c>
      <c r="B12" s="60" t="s">
        <v>11</v>
      </c>
      <c r="C12" s="27">
        <f>'Eastern Florida '!D12</f>
        <v>0</v>
      </c>
      <c r="D12" s="27">
        <f>Broward!D12</f>
        <v>7160.04</v>
      </c>
      <c r="E12" s="27">
        <f>'Central Florida '!D12</f>
        <v>0</v>
      </c>
      <c r="F12" s="27">
        <f>Chipola!D12</f>
        <v>0</v>
      </c>
      <c r="G12" s="27">
        <f>Daytona!D12</f>
        <v>0</v>
      </c>
      <c r="H12" s="27">
        <f>'FL SouthWestern'!D12</f>
        <v>0</v>
      </c>
      <c r="I12" s="27">
        <f>FSCJ!D12</f>
        <v>0</v>
      </c>
      <c r="J12" s="27">
        <f>'Florida Keys'!D12</f>
        <v>0</v>
      </c>
      <c r="K12" s="27">
        <f>'Gulf Coast'!D12</f>
        <v>0</v>
      </c>
      <c r="L12" s="27">
        <f>Hillsborough!D12</f>
        <v>0</v>
      </c>
      <c r="M12" s="27">
        <f>'Indian River'!D12</f>
        <v>0</v>
      </c>
      <c r="N12" s="27">
        <f>'Florida Gateway'!D12</f>
        <v>0</v>
      </c>
      <c r="O12" s="27">
        <f>'Lake-Sumter'!D12</f>
        <v>0</v>
      </c>
      <c r="P12" s="27">
        <f>'SCF, Manatee'!D12</f>
        <v>0</v>
      </c>
      <c r="Q12" s="27">
        <f>'Miami Dade'!D12</f>
        <v>141175</v>
      </c>
      <c r="R12" s="27">
        <f>'North Florida'!D12</f>
        <v>0</v>
      </c>
      <c r="S12" s="27">
        <f>'Northwest Florida '!D12</f>
        <v>0</v>
      </c>
      <c r="T12" s="27">
        <f>'Palm Beach'!D12</f>
        <v>0</v>
      </c>
      <c r="U12" s="27">
        <f>'Pasco-Hernando'!D12</f>
        <v>0</v>
      </c>
      <c r="V12" s="27">
        <f>Pensacola!D12</f>
        <v>0</v>
      </c>
      <c r="W12" s="27">
        <f>Polk!D12</f>
        <v>0</v>
      </c>
      <c r="X12" s="168">
        <f>'Saint Johns'!D12</f>
        <v>0</v>
      </c>
      <c r="Y12" s="27">
        <f>'Saint Pete'!D12</f>
        <v>185731</v>
      </c>
      <c r="Z12" s="27">
        <f>'Santa Fe'!D12</f>
        <v>0</v>
      </c>
      <c r="AA12" s="27">
        <f>Seminole!D12</f>
        <v>0</v>
      </c>
      <c r="AB12" s="27">
        <f>'South Florida'!D12</f>
        <v>0</v>
      </c>
      <c r="AC12" s="27">
        <f>Tallahassee!D12</f>
        <v>0</v>
      </c>
      <c r="AD12" s="27">
        <f>Valencia!D12</f>
        <v>1646.96</v>
      </c>
      <c r="AE12" s="1144">
        <f>SUM(C12:AD12)</f>
        <v>335713.00000000006</v>
      </c>
      <c r="AF12" s="59"/>
    </row>
    <row r="13" spans="1:34" s="166" customFormat="1" ht="24.95" customHeight="1">
      <c r="A13" s="209">
        <v>4</v>
      </c>
      <c r="B13" s="60" t="s">
        <v>12</v>
      </c>
      <c r="C13" s="27">
        <f>'Eastern Florida '!D13</f>
        <v>0</v>
      </c>
      <c r="D13" s="27">
        <f>Broward!D13</f>
        <v>0</v>
      </c>
      <c r="E13" s="27">
        <f>'Central Florida '!D13</f>
        <v>0</v>
      </c>
      <c r="F13" s="27">
        <f>Chipola!D13</f>
        <v>0</v>
      </c>
      <c r="G13" s="27">
        <f>Daytona!D13</f>
        <v>0</v>
      </c>
      <c r="H13" s="27">
        <f>'FL SouthWestern'!D13</f>
        <v>0</v>
      </c>
      <c r="I13" s="27">
        <f>FSCJ!D13</f>
        <v>0</v>
      </c>
      <c r="J13" s="27">
        <f>'Florida Keys'!D13</f>
        <v>0</v>
      </c>
      <c r="K13" s="27">
        <f>'Gulf Coast'!D13</f>
        <v>0</v>
      </c>
      <c r="L13" s="27">
        <f>Hillsborough!D13</f>
        <v>0</v>
      </c>
      <c r="M13" s="27">
        <f>'Indian River'!D13</f>
        <v>0</v>
      </c>
      <c r="N13" s="27">
        <f>'Florida Gateway'!D13</f>
        <v>0</v>
      </c>
      <c r="O13" s="27">
        <f>'Lake-Sumter'!D13</f>
        <v>0</v>
      </c>
      <c r="P13" s="27">
        <f>'SCF, Manatee'!D13</f>
        <v>0</v>
      </c>
      <c r="Q13" s="27">
        <f>'Miami Dade'!D13</f>
        <v>0</v>
      </c>
      <c r="R13" s="27">
        <f>'North Florida'!D13</f>
        <v>0</v>
      </c>
      <c r="S13" s="27">
        <f>'Northwest Florida '!D13</f>
        <v>0</v>
      </c>
      <c r="T13" s="27">
        <f>'Palm Beach'!D13</f>
        <v>0</v>
      </c>
      <c r="U13" s="27">
        <f>'Pasco-Hernando'!D13</f>
        <v>0</v>
      </c>
      <c r="V13" s="27">
        <f>Pensacola!D13</f>
        <v>0</v>
      </c>
      <c r="W13" s="27">
        <f>Polk!D13</f>
        <v>0</v>
      </c>
      <c r="X13" s="168">
        <f>'Saint Johns'!D13</f>
        <v>0</v>
      </c>
      <c r="Y13" s="27">
        <f>'Saint Pete'!D13</f>
        <v>0</v>
      </c>
      <c r="Z13" s="27">
        <f>'Santa Fe'!D13</f>
        <v>0</v>
      </c>
      <c r="AA13" s="27">
        <f>Seminole!D13</f>
        <v>0</v>
      </c>
      <c r="AB13" s="27">
        <f>'South Florida'!D13</f>
        <v>0</v>
      </c>
      <c r="AC13" s="27">
        <f>Tallahassee!D13</f>
        <v>0</v>
      </c>
      <c r="AD13" s="27">
        <f>Valencia!D13</f>
        <v>0</v>
      </c>
      <c r="AE13" s="1144">
        <f>SUM(C13:AD13)</f>
        <v>0</v>
      </c>
      <c r="AF13" s="59"/>
    </row>
    <row r="14" spans="1:34" s="166" customFormat="1" ht="24.95" customHeight="1">
      <c r="A14" s="210"/>
      <c r="B14" s="1149" t="s">
        <v>13</v>
      </c>
      <c r="C14" s="76">
        <f>SUM(C10:C13)</f>
        <v>0</v>
      </c>
      <c r="D14" s="76">
        <f t="shared" ref="D14:AD14" si="0">SUM(D10:D13)</f>
        <v>7160.04</v>
      </c>
      <c r="E14" s="76">
        <f t="shared" si="0"/>
        <v>14894</v>
      </c>
      <c r="F14" s="76">
        <f t="shared" si="0"/>
        <v>0</v>
      </c>
      <c r="G14" s="76">
        <f t="shared" si="0"/>
        <v>0</v>
      </c>
      <c r="H14" s="76">
        <f t="shared" si="0"/>
        <v>0</v>
      </c>
      <c r="I14" s="76">
        <f t="shared" si="0"/>
        <v>53386.05</v>
      </c>
      <c r="J14" s="76">
        <f>SUM(J10:J13)</f>
        <v>0</v>
      </c>
      <c r="K14" s="76">
        <f t="shared" si="0"/>
        <v>0</v>
      </c>
      <c r="L14" s="76">
        <f t="shared" si="0"/>
        <v>0</v>
      </c>
      <c r="M14" s="76">
        <f>SUM(M10:M13)</f>
        <v>0</v>
      </c>
      <c r="N14" s="76">
        <f>SUM(N10:N13)</f>
        <v>0</v>
      </c>
      <c r="O14" s="76">
        <f t="shared" si="0"/>
        <v>0</v>
      </c>
      <c r="P14" s="76">
        <f>SUM(P10:P13)</f>
        <v>0</v>
      </c>
      <c r="Q14" s="76">
        <f t="shared" si="0"/>
        <v>181678</v>
      </c>
      <c r="R14" s="76">
        <f t="shared" si="0"/>
        <v>0</v>
      </c>
      <c r="S14" s="76">
        <f t="shared" si="0"/>
        <v>58865.279999999999</v>
      </c>
      <c r="T14" s="76">
        <f t="shared" si="0"/>
        <v>0</v>
      </c>
      <c r="U14" s="76">
        <f t="shared" si="0"/>
        <v>0</v>
      </c>
      <c r="V14" s="76">
        <f t="shared" si="0"/>
        <v>0</v>
      </c>
      <c r="W14" s="76">
        <f t="shared" si="0"/>
        <v>0</v>
      </c>
      <c r="X14" s="76">
        <f t="shared" si="0"/>
        <v>0</v>
      </c>
      <c r="Y14" s="76">
        <f t="shared" si="0"/>
        <v>319883.07999999996</v>
      </c>
      <c r="Z14" s="76">
        <f t="shared" si="0"/>
        <v>0</v>
      </c>
      <c r="AA14" s="76">
        <f t="shared" si="0"/>
        <v>44223</v>
      </c>
      <c r="AB14" s="76">
        <f t="shared" si="0"/>
        <v>0</v>
      </c>
      <c r="AC14" s="76">
        <f t="shared" si="0"/>
        <v>0</v>
      </c>
      <c r="AD14" s="76">
        <f t="shared" si="0"/>
        <v>1646.96</v>
      </c>
      <c r="AE14" s="1150">
        <f>SUM(AE10:AE13)</f>
        <v>681736.41000000015</v>
      </c>
      <c r="AF14" s="61"/>
      <c r="AG14" s="23">
        <f>SUM(C14:AD14)</f>
        <v>681736.40999999992</v>
      </c>
      <c r="AH14" s="23">
        <f>AE14-AG14</f>
        <v>0</v>
      </c>
    </row>
    <row r="15" spans="1:34" s="166" customFormat="1" ht="39.950000000000003" customHeight="1">
      <c r="A15" s="212" t="s">
        <v>2</v>
      </c>
      <c r="B15" s="1151" t="s">
        <v>14</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1146"/>
      <c r="AF15" s="59"/>
    </row>
    <row r="16" spans="1:34" s="166" customFormat="1" ht="24.95" customHeight="1">
      <c r="A16" s="212">
        <v>1</v>
      </c>
      <c r="B16" s="64" t="s">
        <v>15</v>
      </c>
      <c r="C16" s="27">
        <f>'Eastern Florida '!D16</f>
        <v>0</v>
      </c>
      <c r="D16" s="27">
        <f>Broward!D16</f>
        <v>0</v>
      </c>
      <c r="E16" s="27">
        <f>'Central Florida '!D16</f>
        <v>0</v>
      </c>
      <c r="F16" s="27">
        <f>Chipola!D16</f>
        <v>0</v>
      </c>
      <c r="G16" s="27">
        <f>Daytona!D16</f>
        <v>0</v>
      </c>
      <c r="H16" s="27">
        <f>'FL SouthWestern'!D16</f>
        <v>0</v>
      </c>
      <c r="I16" s="27">
        <f>FSCJ!D16</f>
        <v>0</v>
      </c>
      <c r="J16" s="27">
        <f>'Florida Keys'!D16</f>
        <v>0</v>
      </c>
      <c r="K16" s="27">
        <f>'Gulf Coast'!D16</f>
        <v>0</v>
      </c>
      <c r="L16" s="27">
        <f>Hillsborough!D16</f>
        <v>0</v>
      </c>
      <c r="M16" s="27">
        <f>'Indian River'!D16</f>
        <v>0</v>
      </c>
      <c r="N16" s="27">
        <f>'Florida Gateway'!D16</f>
        <v>0</v>
      </c>
      <c r="O16" s="27">
        <f>'Lake-Sumter'!D16</f>
        <v>0</v>
      </c>
      <c r="P16" s="27">
        <f>'SCF, Manatee'!D16</f>
        <v>0</v>
      </c>
      <c r="Q16" s="27">
        <f>'Miami Dade'!D16</f>
        <v>52732</v>
      </c>
      <c r="R16" s="27">
        <f>'North Florida'!D16</f>
        <v>0</v>
      </c>
      <c r="S16" s="27">
        <f>'Northwest Florida '!D16</f>
        <v>0</v>
      </c>
      <c r="T16" s="27">
        <f>'Palm Beach'!D16</f>
        <v>0</v>
      </c>
      <c r="U16" s="27">
        <f>'Pasco-Hernando'!D16</f>
        <v>6201.41</v>
      </c>
      <c r="V16" s="27">
        <f>Pensacola!D16</f>
        <v>0</v>
      </c>
      <c r="W16" s="27">
        <f>Polk!D16</f>
        <v>0</v>
      </c>
      <c r="X16" s="168">
        <f>'Saint Johns'!D16</f>
        <v>0</v>
      </c>
      <c r="Y16" s="27">
        <f>'Saint Pete'!D16</f>
        <v>0</v>
      </c>
      <c r="Z16" s="27">
        <f>'Santa Fe'!D16</f>
        <v>0</v>
      </c>
      <c r="AA16" s="27">
        <f>Seminole!D16</f>
        <v>0</v>
      </c>
      <c r="AB16" s="27">
        <f>'South Florida'!D16</f>
        <v>0</v>
      </c>
      <c r="AC16" s="27">
        <f>Tallahassee!D16</f>
        <v>0</v>
      </c>
      <c r="AD16" s="27">
        <f>Valencia!D16</f>
        <v>0</v>
      </c>
      <c r="AE16" s="1144">
        <f>SUM(C16:AD16)</f>
        <v>58933.41</v>
      </c>
      <c r="AF16" s="59"/>
    </row>
    <row r="17" spans="1:36" s="166" customFormat="1" ht="39.950000000000003" customHeight="1">
      <c r="A17" s="213"/>
      <c r="B17" s="1152" t="s">
        <v>16</v>
      </c>
      <c r="C17" s="76">
        <f>C16</f>
        <v>0</v>
      </c>
      <c r="D17" s="76">
        <f t="shared" ref="D17:AD17" si="1">D16</f>
        <v>0</v>
      </c>
      <c r="E17" s="76">
        <f t="shared" si="1"/>
        <v>0</v>
      </c>
      <c r="F17" s="76">
        <f t="shared" si="1"/>
        <v>0</v>
      </c>
      <c r="G17" s="76">
        <f t="shared" si="1"/>
        <v>0</v>
      </c>
      <c r="H17" s="76">
        <f t="shared" si="1"/>
        <v>0</v>
      </c>
      <c r="I17" s="76">
        <f t="shared" si="1"/>
        <v>0</v>
      </c>
      <c r="J17" s="76">
        <f>J16</f>
        <v>0</v>
      </c>
      <c r="K17" s="76">
        <f t="shared" si="1"/>
        <v>0</v>
      </c>
      <c r="L17" s="76">
        <f t="shared" si="1"/>
        <v>0</v>
      </c>
      <c r="M17" s="76">
        <f>M16</f>
        <v>0</v>
      </c>
      <c r="N17" s="76">
        <f>N16</f>
        <v>0</v>
      </c>
      <c r="O17" s="76">
        <f t="shared" si="1"/>
        <v>0</v>
      </c>
      <c r="P17" s="76">
        <f>P16</f>
        <v>0</v>
      </c>
      <c r="Q17" s="76">
        <f t="shared" si="1"/>
        <v>52732</v>
      </c>
      <c r="R17" s="76">
        <f t="shared" si="1"/>
        <v>0</v>
      </c>
      <c r="S17" s="76">
        <f t="shared" si="1"/>
        <v>0</v>
      </c>
      <c r="T17" s="76">
        <f t="shared" si="1"/>
        <v>0</v>
      </c>
      <c r="U17" s="76">
        <f t="shared" si="1"/>
        <v>6201.41</v>
      </c>
      <c r="V17" s="76">
        <f t="shared" si="1"/>
        <v>0</v>
      </c>
      <c r="W17" s="76">
        <f t="shared" si="1"/>
        <v>0</v>
      </c>
      <c r="X17" s="76">
        <f t="shared" si="1"/>
        <v>0</v>
      </c>
      <c r="Y17" s="76">
        <f t="shared" si="1"/>
        <v>0</v>
      </c>
      <c r="Z17" s="76">
        <f t="shared" si="1"/>
        <v>0</v>
      </c>
      <c r="AA17" s="76">
        <f t="shared" si="1"/>
        <v>0</v>
      </c>
      <c r="AB17" s="76">
        <f t="shared" si="1"/>
        <v>0</v>
      </c>
      <c r="AC17" s="76">
        <f t="shared" si="1"/>
        <v>0</v>
      </c>
      <c r="AD17" s="76">
        <f t="shared" si="1"/>
        <v>0</v>
      </c>
      <c r="AE17" s="1150">
        <f>SUM(AE16)</f>
        <v>58933.41</v>
      </c>
      <c r="AF17" s="61"/>
      <c r="AG17" s="23">
        <f>SUM(C17:AD17)</f>
        <v>58933.41</v>
      </c>
      <c r="AH17" s="23">
        <f>AE17-AG17</f>
        <v>0</v>
      </c>
    </row>
    <row r="18" spans="1:36" s="166" customFormat="1" ht="39.950000000000003" customHeight="1">
      <c r="A18" s="212" t="s">
        <v>3</v>
      </c>
      <c r="B18" s="1151" t="s">
        <v>96</v>
      </c>
      <c r="C18" s="27">
        <f>'Eastern Florida '!D18</f>
        <v>0</v>
      </c>
      <c r="D18" s="27">
        <f>Broward!D18</f>
        <v>115577.49</v>
      </c>
      <c r="E18" s="27">
        <f>'Central Florida '!D18</f>
        <v>0</v>
      </c>
      <c r="F18" s="27">
        <f>Chipola!D18</f>
        <v>0</v>
      </c>
      <c r="G18" s="27">
        <f>Daytona!D18</f>
        <v>196020.69</v>
      </c>
      <c r="H18" s="27">
        <f>'FL SouthWestern'!D18</f>
        <v>0</v>
      </c>
      <c r="I18" s="27">
        <f>FSCJ!D18</f>
        <v>0</v>
      </c>
      <c r="J18" s="27">
        <f>'Florida Keys'!D18</f>
        <v>1641.83</v>
      </c>
      <c r="K18" s="27">
        <f>'Gulf Coast'!D18</f>
        <v>0</v>
      </c>
      <c r="L18" s="27">
        <f>Hillsborough!D18</f>
        <v>0</v>
      </c>
      <c r="M18" s="27">
        <f>'Indian River'!D18</f>
        <v>1096.8499999999999</v>
      </c>
      <c r="N18" s="27">
        <f>'Florida Gateway'!D18</f>
        <v>467.88</v>
      </c>
      <c r="O18" s="27">
        <f>'Lake-Sumter'!D18</f>
        <v>2975.76</v>
      </c>
      <c r="P18" s="27">
        <f>'SCF, Manatee'!D18</f>
        <v>8105.64</v>
      </c>
      <c r="Q18" s="27">
        <f>'Miami Dade'!D18</f>
        <v>93394</v>
      </c>
      <c r="R18" s="27">
        <f>'North Florida'!D18</f>
        <v>0</v>
      </c>
      <c r="S18" s="27">
        <f>'Northwest Florida '!D18</f>
        <v>46310.91</v>
      </c>
      <c r="T18" s="27">
        <f>'Palm Beach'!D18</f>
        <v>0</v>
      </c>
      <c r="U18" s="27">
        <f>'Pasco-Hernando'!D18</f>
        <v>21449.78</v>
      </c>
      <c r="V18" s="27">
        <f>Pensacola!D18</f>
        <v>0</v>
      </c>
      <c r="W18" s="27">
        <f>Polk!D18</f>
        <v>0</v>
      </c>
      <c r="X18" s="168">
        <f>'Saint Johns'!D18</f>
        <v>0</v>
      </c>
      <c r="Y18" s="27">
        <f>'Saint Pete'!D18</f>
        <v>31615</v>
      </c>
      <c r="Z18" s="27">
        <f>'Santa Fe'!D18</f>
        <v>0</v>
      </c>
      <c r="AA18" s="27">
        <f>Seminole!D18</f>
        <v>94313</v>
      </c>
      <c r="AB18" s="27">
        <f>'South Florida'!D18</f>
        <v>0</v>
      </c>
      <c r="AC18" s="27">
        <f>Tallahassee!D18</f>
        <v>0</v>
      </c>
      <c r="AD18" s="27">
        <f>Valencia!D18</f>
        <v>224600</v>
      </c>
      <c r="AE18" s="1144">
        <f>SUM(C18:AD18)</f>
        <v>837568.83000000007</v>
      </c>
      <c r="AF18" s="59"/>
    </row>
    <row r="19" spans="1:36" s="166" customFormat="1" ht="24.95" customHeight="1">
      <c r="A19" s="213"/>
      <c r="B19" s="1152" t="s">
        <v>17</v>
      </c>
      <c r="C19" s="76">
        <f>C18</f>
        <v>0</v>
      </c>
      <c r="D19" s="76">
        <f t="shared" ref="D19:AD19" si="2">D18</f>
        <v>115577.49</v>
      </c>
      <c r="E19" s="76">
        <f t="shared" si="2"/>
        <v>0</v>
      </c>
      <c r="F19" s="76">
        <f t="shared" si="2"/>
        <v>0</v>
      </c>
      <c r="G19" s="76">
        <f t="shared" si="2"/>
        <v>196020.69</v>
      </c>
      <c r="H19" s="76">
        <f t="shared" si="2"/>
        <v>0</v>
      </c>
      <c r="I19" s="76">
        <f t="shared" si="2"/>
        <v>0</v>
      </c>
      <c r="J19" s="76">
        <f>J18</f>
        <v>1641.83</v>
      </c>
      <c r="K19" s="76">
        <f t="shared" si="2"/>
        <v>0</v>
      </c>
      <c r="L19" s="76">
        <f t="shared" si="2"/>
        <v>0</v>
      </c>
      <c r="M19" s="76">
        <f>M18</f>
        <v>1096.8499999999999</v>
      </c>
      <c r="N19" s="76">
        <f>N18</f>
        <v>467.88</v>
      </c>
      <c r="O19" s="76">
        <f t="shared" si="2"/>
        <v>2975.76</v>
      </c>
      <c r="P19" s="76">
        <f>P18</f>
        <v>8105.64</v>
      </c>
      <c r="Q19" s="76">
        <f t="shared" si="2"/>
        <v>93394</v>
      </c>
      <c r="R19" s="76">
        <f t="shared" si="2"/>
        <v>0</v>
      </c>
      <c r="S19" s="76">
        <f t="shared" si="2"/>
        <v>46310.91</v>
      </c>
      <c r="T19" s="76">
        <f t="shared" si="2"/>
        <v>0</v>
      </c>
      <c r="U19" s="76">
        <f t="shared" si="2"/>
        <v>21449.78</v>
      </c>
      <c r="V19" s="76">
        <f t="shared" si="2"/>
        <v>0</v>
      </c>
      <c r="W19" s="76">
        <f t="shared" si="2"/>
        <v>0</v>
      </c>
      <c r="X19" s="76">
        <f t="shared" si="2"/>
        <v>0</v>
      </c>
      <c r="Y19" s="76">
        <f t="shared" si="2"/>
        <v>31615</v>
      </c>
      <c r="Z19" s="76">
        <f t="shared" si="2"/>
        <v>0</v>
      </c>
      <c r="AA19" s="76">
        <f t="shared" si="2"/>
        <v>94313</v>
      </c>
      <c r="AB19" s="76">
        <f t="shared" si="2"/>
        <v>0</v>
      </c>
      <c r="AC19" s="76">
        <f t="shared" si="2"/>
        <v>0</v>
      </c>
      <c r="AD19" s="76">
        <f t="shared" si="2"/>
        <v>224600</v>
      </c>
      <c r="AE19" s="1150">
        <f>SUM(AE18)</f>
        <v>837568.83000000007</v>
      </c>
      <c r="AF19" s="61"/>
      <c r="AG19" s="23">
        <f>SUM(C19:AD19)</f>
        <v>837568.83000000007</v>
      </c>
      <c r="AH19" s="23">
        <f>AE19-AG19</f>
        <v>0</v>
      </c>
      <c r="AI19" s="23">
        <f>[1]Summary!$D$20</f>
        <v>715722.26</v>
      </c>
      <c r="AJ19" s="23">
        <f>AI19-AH19</f>
        <v>715722.26</v>
      </c>
    </row>
    <row r="20" spans="1:36" s="166" customFormat="1" ht="24.95" customHeight="1">
      <c r="A20" s="212" t="s">
        <v>4</v>
      </c>
      <c r="B20" s="1151" t="s">
        <v>18</v>
      </c>
      <c r="C20" s="27"/>
      <c r="D20" s="27"/>
      <c r="E20" s="77"/>
      <c r="F20" s="78"/>
      <c r="G20" s="79"/>
      <c r="H20" s="27"/>
      <c r="I20" s="80"/>
      <c r="J20" s="81"/>
      <c r="K20" s="82"/>
      <c r="L20" s="83"/>
      <c r="M20" s="27"/>
      <c r="N20" s="27"/>
      <c r="O20" s="27"/>
      <c r="P20" s="27"/>
      <c r="Q20" s="84"/>
      <c r="R20" s="27"/>
      <c r="S20" s="27"/>
      <c r="T20" s="27"/>
      <c r="U20" s="27"/>
      <c r="V20" s="27"/>
      <c r="W20" s="85"/>
      <c r="X20" s="86"/>
      <c r="Y20" s="87"/>
      <c r="Z20" s="27"/>
      <c r="AA20" s="27"/>
      <c r="AB20" s="27"/>
      <c r="AC20" s="27"/>
      <c r="AD20" s="88"/>
      <c r="AE20" s="1146"/>
      <c r="AF20" s="59"/>
    </row>
    <row r="21" spans="1:36" s="166" customFormat="1" ht="24.95" customHeight="1">
      <c r="A21" s="208">
        <v>1</v>
      </c>
      <c r="B21" s="60" t="s">
        <v>19</v>
      </c>
      <c r="C21" s="27">
        <f>'Eastern Florida '!D21</f>
        <v>0</v>
      </c>
      <c r="D21" s="27">
        <f>Broward!D21</f>
        <v>0</v>
      </c>
      <c r="E21" s="27">
        <f>'Central Florida '!D21</f>
        <v>0</v>
      </c>
      <c r="F21" s="27">
        <f>Chipola!D21</f>
        <v>0</v>
      </c>
      <c r="G21" s="27">
        <f>Daytona!D21</f>
        <v>0</v>
      </c>
      <c r="H21" s="27">
        <f>'FL SouthWestern'!D21</f>
        <v>3194.56</v>
      </c>
      <c r="I21" s="27">
        <f>FSCJ!D21</f>
        <v>0</v>
      </c>
      <c r="J21" s="27">
        <f>'Florida Keys'!D21</f>
        <v>0</v>
      </c>
      <c r="K21" s="27">
        <f>'Gulf Coast'!D21</f>
        <v>0</v>
      </c>
      <c r="L21" s="27">
        <f>Hillsborough!D21</f>
        <v>0</v>
      </c>
      <c r="M21" s="27">
        <f>'Indian River'!D21</f>
        <v>2980.7</v>
      </c>
      <c r="N21" s="27">
        <f>'Florida Gateway'!D21</f>
        <v>144.96</v>
      </c>
      <c r="O21" s="27">
        <f>'Lake-Sumter'!D21</f>
        <v>0</v>
      </c>
      <c r="P21" s="27">
        <f>'SCF, Manatee'!D21</f>
        <v>0</v>
      </c>
      <c r="Q21" s="27">
        <f>'Miami Dade'!D21</f>
        <v>0</v>
      </c>
      <c r="R21" s="27">
        <f>'North Florida'!D21</f>
        <v>0</v>
      </c>
      <c r="S21" s="27">
        <f>'Northwest Florida '!D21</f>
        <v>1786.95</v>
      </c>
      <c r="T21" s="27">
        <f>'Palm Beach'!D21</f>
        <v>0</v>
      </c>
      <c r="U21" s="27">
        <f>'Pasco-Hernando'!D21</f>
        <v>0</v>
      </c>
      <c r="V21" s="27">
        <f>Pensacola!D21</f>
        <v>0</v>
      </c>
      <c r="W21" s="27">
        <f>Polk!D21</f>
        <v>0</v>
      </c>
      <c r="X21" s="168">
        <f>'Saint Johns'!D21</f>
        <v>0</v>
      </c>
      <c r="Y21" s="27">
        <f>'Saint Pete'!D21</f>
        <v>0</v>
      </c>
      <c r="Z21" s="27">
        <f>'Santa Fe'!D21</f>
        <v>0</v>
      </c>
      <c r="AA21" s="27">
        <f>Seminole!D21</f>
        <v>4932</v>
      </c>
      <c r="AB21" s="27">
        <f>'South Florida'!D21</f>
        <v>2495</v>
      </c>
      <c r="AC21" s="27">
        <f>Tallahassee!D21</f>
        <v>0</v>
      </c>
      <c r="AD21" s="27">
        <f>Valencia!D21</f>
        <v>35000</v>
      </c>
      <c r="AE21" s="1144">
        <f t="shared" ref="AE21:AE27" si="3">SUM(C21:AD21)</f>
        <v>50534.17</v>
      </c>
      <c r="AF21" s="59"/>
    </row>
    <row r="22" spans="1:36" s="166" customFormat="1" ht="24.95" customHeight="1">
      <c r="A22" s="208">
        <v>2</v>
      </c>
      <c r="B22" s="60" t="s">
        <v>40</v>
      </c>
      <c r="C22" s="27">
        <f>'Eastern Florida '!D22</f>
        <v>0</v>
      </c>
      <c r="D22" s="27">
        <f>Broward!D22</f>
        <v>0</v>
      </c>
      <c r="E22" s="27">
        <f>'Central Florida '!D22</f>
        <v>0</v>
      </c>
      <c r="F22" s="27">
        <f>Chipola!D22</f>
        <v>0</v>
      </c>
      <c r="G22" s="27">
        <f>Daytona!D22</f>
        <v>0</v>
      </c>
      <c r="H22" s="27">
        <f>'FL SouthWestern'!D22</f>
        <v>2316.8500000000004</v>
      </c>
      <c r="I22" s="27">
        <f>FSCJ!D22</f>
        <v>0</v>
      </c>
      <c r="J22" s="27">
        <f>'Florida Keys'!D22</f>
        <v>0</v>
      </c>
      <c r="K22" s="27">
        <f>'Gulf Coast'!D22</f>
        <v>0</v>
      </c>
      <c r="L22" s="27">
        <f>Hillsborough!D22</f>
        <v>0</v>
      </c>
      <c r="M22" s="27">
        <f>'Indian River'!D22</f>
        <v>0</v>
      </c>
      <c r="N22" s="27">
        <f>'Florida Gateway'!D22</f>
        <v>0</v>
      </c>
      <c r="O22" s="27">
        <f>'Lake-Sumter'!D22</f>
        <v>0</v>
      </c>
      <c r="P22" s="27">
        <f>'SCF, Manatee'!D22</f>
        <v>0</v>
      </c>
      <c r="Q22" s="27">
        <f>'Miami Dade'!D22</f>
        <v>0</v>
      </c>
      <c r="R22" s="27">
        <f>'North Florida'!D22</f>
        <v>0</v>
      </c>
      <c r="S22" s="27">
        <f>'Northwest Florida '!D22</f>
        <v>0</v>
      </c>
      <c r="T22" s="27">
        <f>'Palm Beach'!D22</f>
        <v>0</v>
      </c>
      <c r="U22" s="27">
        <f>'Pasco-Hernando'!D22</f>
        <v>0</v>
      </c>
      <c r="V22" s="27">
        <f>Pensacola!D22</f>
        <v>0</v>
      </c>
      <c r="W22" s="27">
        <f>Polk!D22</f>
        <v>0</v>
      </c>
      <c r="X22" s="168">
        <f>'Saint Johns'!D22</f>
        <v>0</v>
      </c>
      <c r="Y22" s="27">
        <f>'Saint Pete'!D22</f>
        <v>0</v>
      </c>
      <c r="Z22" s="27">
        <f>'Santa Fe'!D22</f>
        <v>0</v>
      </c>
      <c r="AA22" s="27">
        <f>Seminole!D22</f>
        <v>0</v>
      </c>
      <c r="AB22" s="27">
        <f>'South Florida'!D22</f>
        <v>0</v>
      </c>
      <c r="AC22" s="27">
        <f>Tallahassee!D22</f>
        <v>0</v>
      </c>
      <c r="AD22" s="27">
        <f>Valencia!D22</f>
        <v>0</v>
      </c>
      <c r="AE22" s="1144">
        <f t="shared" si="3"/>
        <v>2316.8500000000004</v>
      </c>
      <c r="AF22" s="59"/>
    </row>
    <row r="23" spans="1:36" s="166" customFormat="1" ht="24.95" customHeight="1">
      <c r="A23" s="208">
        <v>3</v>
      </c>
      <c r="B23" s="60" t="s">
        <v>20</v>
      </c>
      <c r="C23" s="27">
        <f>'Eastern Florida '!D23</f>
        <v>0</v>
      </c>
      <c r="D23" s="27">
        <f>Broward!D23</f>
        <v>0</v>
      </c>
      <c r="E23" s="27">
        <f>'Central Florida '!D23</f>
        <v>0</v>
      </c>
      <c r="F23" s="27">
        <f>Chipola!D23</f>
        <v>0</v>
      </c>
      <c r="G23" s="27">
        <f>Daytona!D23</f>
        <v>0</v>
      </c>
      <c r="H23" s="27">
        <f>'FL SouthWestern'!D23</f>
        <v>0</v>
      </c>
      <c r="I23" s="27">
        <f>FSCJ!D23</f>
        <v>0</v>
      </c>
      <c r="J23" s="27">
        <f>'Florida Keys'!D23</f>
        <v>0</v>
      </c>
      <c r="K23" s="27">
        <f>'Gulf Coast'!D23</f>
        <v>0</v>
      </c>
      <c r="L23" s="27">
        <f>Hillsborough!D23</f>
        <v>0</v>
      </c>
      <c r="M23" s="27">
        <f>'Indian River'!D23</f>
        <v>0</v>
      </c>
      <c r="N23" s="27">
        <f>'Florida Gateway'!D23</f>
        <v>0</v>
      </c>
      <c r="O23" s="27">
        <f>'Lake-Sumter'!D23</f>
        <v>0</v>
      </c>
      <c r="P23" s="27">
        <f>'SCF, Manatee'!D23</f>
        <v>0</v>
      </c>
      <c r="Q23" s="27">
        <f>'Miami Dade'!D23</f>
        <v>0</v>
      </c>
      <c r="R23" s="27">
        <f>'North Florida'!D23</f>
        <v>0</v>
      </c>
      <c r="S23" s="27">
        <f>'Northwest Florida '!D23</f>
        <v>0</v>
      </c>
      <c r="T23" s="27">
        <f>'Palm Beach'!D23</f>
        <v>0</v>
      </c>
      <c r="U23" s="27">
        <f>'Pasco-Hernando'!D23</f>
        <v>0</v>
      </c>
      <c r="V23" s="27">
        <f>Pensacola!D23</f>
        <v>0</v>
      </c>
      <c r="W23" s="27">
        <f>Polk!D23</f>
        <v>0</v>
      </c>
      <c r="X23" s="168">
        <f>'Saint Johns'!D23</f>
        <v>0</v>
      </c>
      <c r="Y23" s="27">
        <f>'Saint Pete'!D23</f>
        <v>0</v>
      </c>
      <c r="Z23" s="27">
        <f>'Santa Fe'!D23</f>
        <v>0</v>
      </c>
      <c r="AA23" s="27">
        <f>Seminole!D23</f>
        <v>0</v>
      </c>
      <c r="AB23" s="27">
        <f>'South Florida'!D23</f>
        <v>0</v>
      </c>
      <c r="AC23" s="27">
        <f>Tallahassee!D23</f>
        <v>0</v>
      </c>
      <c r="AD23" s="27">
        <f>Valencia!D23</f>
        <v>0</v>
      </c>
      <c r="AE23" s="1144">
        <f t="shared" si="3"/>
        <v>0</v>
      </c>
      <c r="AF23" s="59"/>
    </row>
    <row r="24" spans="1:36" s="166" customFormat="1" ht="24.95" customHeight="1">
      <c r="A24" s="208">
        <v>4</v>
      </c>
      <c r="B24" s="60" t="s">
        <v>21</v>
      </c>
      <c r="C24" s="27">
        <f>'Eastern Florida '!D24</f>
        <v>0</v>
      </c>
      <c r="D24" s="27">
        <f>Broward!D24</f>
        <v>0</v>
      </c>
      <c r="E24" s="27">
        <f>'Central Florida '!D24</f>
        <v>0</v>
      </c>
      <c r="F24" s="27">
        <f>Chipola!D24</f>
        <v>0</v>
      </c>
      <c r="G24" s="27">
        <f>Daytona!D24</f>
        <v>0</v>
      </c>
      <c r="H24" s="27">
        <f>'FL SouthWestern'!D24</f>
        <v>0</v>
      </c>
      <c r="I24" s="27">
        <f>FSCJ!D24</f>
        <v>0</v>
      </c>
      <c r="J24" s="27">
        <f>'Florida Keys'!D24</f>
        <v>0</v>
      </c>
      <c r="K24" s="27">
        <f>'Gulf Coast'!D24</f>
        <v>0</v>
      </c>
      <c r="L24" s="27">
        <f>Hillsborough!D24</f>
        <v>0</v>
      </c>
      <c r="M24" s="27">
        <f>'Indian River'!D24</f>
        <v>0</v>
      </c>
      <c r="N24" s="27">
        <f>'Florida Gateway'!D24</f>
        <v>0</v>
      </c>
      <c r="O24" s="27">
        <f>'Lake-Sumter'!D24</f>
        <v>0</v>
      </c>
      <c r="P24" s="27">
        <f>'SCF, Manatee'!D24</f>
        <v>0</v>
      </c>
      <c r="Q24" s="27">
        <f>'Miami Dade'!D24</f>
        <v>0</v>
      </c>
      <c r="R24" s="27">
        <f>'North Florida'!D24</f>
        <v>0</v>
      </c>
      <c r="S24" s="27">
        <f>'Northwest Florida '!D24</f>
        <v>0</v>
      </c>
      <c r="T24" s="27">
        <f>'Palm Beach'!D24</f>
        <v>0</v>
      </c>
      <c r="U24" s="27">
        <f>'Pasco-Hernando'!D24</f>
        <v>0</v>
      </c>
      <c r="V24" s="27">
        <f>Pensacola!D24</f>
        <v>0</v>
      </c>
      <c r="W24" s="27">
        <f>Polk!D24</f>
        <v>0</v>
      </c>
      <c r="X24" s="168">
        <f>'Saint Johns'!D24</f>
        <v>0</v>
      </c>
      <c r="Y24" s="27">
        <f>'Saint Pete'!D24</f>
        <v>0</v>
      </c>
      <c r="Z24" s="27">
        <f>'Santa Fe'!D24</f>
        <v>0</v>
      </c>
      <c r="AA24" s="27">
        <f>Seminole!D24</f>
        <v>0</v>
      </c>
      <c r="AB24" s="27">
        <f>'South Florida'!D24</f>
        <v>0</v>
      </c>
      <c r="AC24" s="27">
        <f>Tallahassee!D24</f>
        <v>0</v>
      </c>
      <c r="AD24" s="27">
        <f>Valencia!D24</f>
        <v>0</v>
      </c>
      <c r="AE24" s="1144">
        <f t="shared" si="3"/>
        <v>0</v>
      </c>
      <c r="AF24" s="59"/>
    </row>
    <row r="25" spans="1:36" s="166" customFormat="1" ht="24.95" customHeight="1">
      <c r="A25" s="208">
        <v>5</v>
      </c>
      <c r="B25" s="60" t="s">
        <v>22</v>
      </c>
      <c r="C25" s="27">
        <f>'Eastern Florida '!D25</f>
        <v>0</v>
      </c>
      <c r="D25" s="27">
        <f>Broward!D25</f>
        <v>0</v>
      </c>
      <c r="E25" s="27">
        <f>'Central Florida '!D25</f>
        <v>0</v>
      </c>
      <c r="F25" s="27">
        <f>Chipola!D25</f>
        <v>0</v>
      </c>
      <c r="G25" s="27">
        <f>Daytona!D25</f>
        <v>0</v>
      </c>
      <c r="H25" s="27">
        <f>'FL SouthWestern'!D25</f>
        <v>82.76</v>
      </c>
      <c r="I25" s="27">
        <f>FSCJ!D25</f>
        <v>0</v>
      </c>
      <c r="J25" s="27">
        <f>'Florida Keys'!D25</f>
        <v>0</v>
      </c>
      <c r="K25" s="27">
        <f>'Gulf Coast'!D25</f>
        <v>0</v>
      </c>
      <c r="L25" s="27">
        <f>Hillsborough!D25</f>
        <v>0</v>
      </c>
      <c r="M25" s="27">
        <f>'Indian River'!D25</f>
        <v>0</v>
      </c>
      <c r="N25" s="27">
        <f>'Florida Gateway'!D25</f>
        <v>0</v>
      </c>
      <c r="O25" s="27">
        <f>'Lake-Sumter'!D25</f>
        <v>0</v>
      </c>
      <c r="P25" s="27">
        <f>'SCF, Manatee'!D25</f>
        <v>0</v>
      </c>
      <c r="Q25" s="27">
        <f>'Miami Dade'!D25</f>
        <v>0</v>
      </c>
      <c r="R25" s="27">
        <f>'North Florida'!D25</f>
        <v>0</v>
      </c>
      <c r="S25" s="27">
        <f>'Northwest Florida '!D25</f>
        <v>132.88999999999999</v>
      </c>
      <c r="T25" s="27">
        <f>'Palm Beach'!D25</f>
        <v>0</v>
      </c>
      <c r="U25" s="27">
        <f>'Pasco-Hernando'!D25</f>
        <v>0</v>
      </c>
      <c r="V25" s="27">
        <f>Pensacola!D25</f>
        <v>0</v>
      </c>
      <c r="W25" s="27">
        <f>Polk!D25</f>
        <v>0</v>
      </c>
      <c r="X25" s="168">
        <f>'Saint Johns'!D25</f>
        <v>0</v>
      </c>
      <c r="Y25" s="27">
        <f>'Saint Pete'!D25</f>
        <v>0</v>
      </c>
      <c r="Z25" s="27">
        <f>'Santa Fe'!D25</f>
        <v>0</v>
      </c>
      <c r="AA25" s="27">
        <f>Seminole!D25</f>
        <v>0</v>
      </c>
      <c r="AB25" s="27">
        <f>'South Florida'!D25</f>
        <v>0</v>
      </c>
      <c r="AC25" s="27">
        <f>Tallahassee!D25</f>
        <v>0</v>
      </c>
      <c r="AD25" s="27">
        <f>Valencia!D25</f>
        <v>0</v>
      </c>
      <c r="AE25" s="1144">
        <f t="shared" si="3"/>
        <v>215.64999999999998</v>
      </c>
      <c r="AF25" s="59"/>
    </row>
    <row r="26" spans="1:36" s="166" customFormat="1" ht="24.95" customHeight="1">
      <c r="A26" s="208">
        <v>6</v>
      </c>
      <c r="B26" s="60" t="s">
        <v>23</v>
      </c>
      <c r="C26" s="27">
        <f>'Eastern Florida '!D26</f>
        <v>0</v>
      </c>
      <c r="D26" s="27">
        <f>Broward!D26</f>
        <v>0</v>
      </c>
      <c r="E26" s="27">
        <f>'Central Florida '!D26</f>
        <v>0</v>
      </c>
      <c r="F26" s="27">
        <f>Chipola!D26</f>
        <v>0</v>
      </c>
      <c r="G26" s="27">
        <f>Daytona!D26</f>
        <v>0</v>
      </c>
      <c r="H26" s="27">
        <f>'FL SouthWestern'!D26</f>
        <v>320</v>
      </c>
      <c r="I26" s="27">
        <f>FSCJ!D26</f>
        <v>0</v>
      </c>
      <c r="J26" s="27">
        <f>'Florida Keys'!D26</f>
        <v>0</v>
      </c>
      <c r="K26" s="27">
        <f>'Gulf Coast'!D26</f>
        <v>0</v>
      </c>
      <c r="L26" s="27">
        <f>Hillsborough!D26</f>
        <v>0</v>
      </c>
      <c r="M26" s="27">
        <f>'Indian River'!D26</f>
        <v>0</v>
      </c>
      <c r="N26" s="27">
        <f>'Florida Gateway'!D26</f>
        <v>0</v>
      </c>
      <c r="O26" s="27">
        <f>'Lake-Sumter'!D26</f>
        <v>0</v>
      </c>
      <c r="P26" s="27">
        <f>'SCF, Manatee'!D26</f>
        <v>0</v>
      </c>
      <c r="Q26" s="27">
        <f>'Miami Dade'!D26</f>
        <v>16854</v>
      </c>
      <c r="R26" s="27">
        <f>'North Florida'!D26</f>
        <v>0</v>
      </c>
      <c r="S26" s="27">
        <f>'Northwest Florida '!D26</f>
        <v>0</v>
      </c>
      <c r="T26" s="27">
        <f>'Palm Beach'!D26</f>
        <v>0</v>
      </c>
      <c r="U26" s="27">
        <f>'Pasco-Hernando'!D26</f>
        <v>0</v>
      </c>
      <c r="V26" s="27">
        <f>Pensacola!D26</f>
        <v>0</v>
      </c>
      <c r="W26" s="27">
        <f>Polk!D26</f>
        <v>0</v>
      </c>
      <c r="X26" s="168">
        <f>'Saint Johns'!D26</f>
        <v>0</v>
      </c>
      <c r="Y26" s="27">
        <f>'Saint Pete'!D26</f>
        <v>0</v>
      </c>
      <c r="Z26" s="27">
        <f>'Santa Fe'!D26</f>
        <v>0</v>
      </c>
      <c r="AA26" s="27">
        <f>Seminole!D26</f>
        <v>1499</v>
      </c>
      <c r="AB26" s="27">
        <f>'South Florida'!D26</f>
        <v>0</v>
      </c>
      <c r="AC26" s="27">
        <f>Tallahassee!D26</f>
        <v>0</v>
      </c>
      <c r="AD26" s="27">
        <f>Valencia!D26</f>
        <v>0</v>
      </c>
      <c r="AE26" s="1144">
        <f t="shared" si="3"/>
        <v>18673</v>
      </c>
      <c r="AF26" s="59"/>
    </row>
    <row r="27" spans="1:36" s="166" customFormat="1" ht="24.95" customHeight="1">
      <c r="A27" s="208">
        <v>7</v>
      </c>
      <c r="B27" s="60" t="s">
        <v>24</v>
      </c>
      <c r="C27" s="27">
        <f>'Eastern Florida '!D27</f>
        <v>0</v>
      </c>
      <c r="D27" s="27">
        <f>Broward!D27</f>
        <v>0</v>
      </c>
      <c r="E27" s="27">
        <f>'Central Florida '!D27</f>
        <v>0</v>
      </c>
      <c r="F27" s="27">
        <f>Chipola!D27</f>
        <v>0</v>
      </c>
      <c r="G27" s="27">
        <f>Daytona!D27</f>
        <v>0</v>
      </c>
      <c r="H27" s="27">
        <f>'FL SouthWestern'!D27</f>
        <v>0</v>
      </c>
      <c r="I27" s="27">
        <f>FSCJ!D27</f>
        <v>0</v>
      </c>
      <c r="J27" s="27">
        <f>'Florida Keys'!D27</f>
        <v>0</v>
      </c>
      <c r="K27" s="27">
        <f>'Gulf Coast'!D27</f>
        <v>0</v>
      </c>
      <c r="L27" s="27">
        <f>Hillsborough!D27</f>
        <v>0</v>
      </c>
      <c r="M27" s="27">
        <f>'Indian River'!D27</f>
        <v>0</v>
      </c>
      <c r="N27" s="27">
        <f>'Florida Gateway'!D27</f>
        <v>0</v>
      </c>
      <c r="O27" s="27">
        <f>'Lake-Sumter'!D27</f>
        <v>0</v>
      </c>
      <c r="P27" s="27">
        <f>'SCF, Manatee'!D27</f>
        <v>0</v>
      </c>
      <c r="Q27" s="27">
        <f>'Miami Dade'!D27</f>
        <v>459</v>
      </c>
      <c r="R27" s="27">
        <f>'North Florida'!D27</f>
        <v>0</v>
      </c>
      <c r="S27" s="27">
        <f>'Northwest Florida '!D27</f>
        <v>0</v>
      </c>
      <c r="T27" s="27">
        <f>'Palm Beach'!D27</f>
        <v>0</v>
      </c>
      <c r="U27" s="27">
        <f>'Pasco-Hernando'!D27</f>
        <v>0</v>
      </c>
      <c r="V27" s="27">
        <f>Pensacola!D27</f>
        <v>0</v>
      </c>
      <c r="W27" s="27">
        <f>Polk!D27</f>
        <v>0</v>
      </c>
      <c r="X27" s="168">
        <f>'Saint Johns'!D27</f>
        <v>0</v>
      </c>
      <c r="Y27" s="27">
        <f>'Saint Pete'!D27</f>
        <v>0</v>
      </c>
      <c r="Z27" s="27">
        <f>'Santa Fe'!D27</f>
        <v>0</v>
      </c>
      <c r="AA27" s="27">
        <f>Seminole!D27</f>
        <v>0</v>
      </c>
      <c r="AB27" s="27">
        <f>'South Florida'!D27</f>
        <v>0</v>
      </c>
      <c r="AC27" s="27">
        <f>Tallahassee!D27</f>
        <v>0</v>
      </c>
      <c r="AD27" s="27">
        <f>Valencia!D27</f>
        <v>0</v>
      </c>
      <c r="AE27" s="1144">
        <f t="shared" si="3"/>
        <v>459</v>
      </c>
      <c r="AF27" s="59"/>
    </row>
    <row r="28" spans="1:36" s="166" customFormat="1" ht="24.95" customHeight="1">
      <c r="A28" s="1153"/>
      <c r="B28" s="1152" t="s">
        <v>25</v>
      </c>
      <c r="C28" s="76">
        <f>SUM(C21:C26)</f>
        <v>0</v>
      </c>
      <c r="D28" s="76">
        <f>SUM(D21:D27)</f>
        <v>0</v>
      </c>
      <c r="E28" s="76">
        <f t="shared" ref="E28:AD28" si="4">SUM(E21:E27)</f>
        <v>0</v>
      </c>
      <c r="F28" s="76">
        <f t="shared" si="4"/>
        <v>0</v>
      </c>
      <c r="G28" s="76">
        <f t="shared" si="4"/>
        <v>0</v>
      </c>
      <c r="H28" s="76">
        <f t="shared" si="4"/>
        <v>5914.17</v>
      </c>
      <c r="I28" s="76">
        <f t="shared" si="4"/>
        <v>0</v>
      </c>
      <c r="J28" s="76">
        <f>SUM(J21:J27)</f>
        <v>0</v>
      </c>
      <c r="K28" s="76">
        <f t="shared" si="4"/>
        <v>0</v>
      </c>
      <c r="L28" s="76">
        <f t="shared" si="4"/>
        <v>0</v>
      </c>
      <c r="M28" s="76">
        <f>SUM(M21:M27)</f>
        <v>2980.7</v>
      </c>
      <c r="N28" s="76">
        <f>SUM(N21:N27)</f>
        <v>144.96</v>
      </c>
      <c r="O28" s="76">
        <f t="shared" si="4"/>
        <v>0</v>
      </c>
      <c r="P28" s="76">
        <f>SUM(P21:P27)</f>
        <v>0</v>
      </c>
      <c r="Q28" s="76">
        <f t="shared" si="4"/>
        <v>17313</v>
      </c>
      <c r="R28" s="76">
        <f t="shared" si="4"/>
        <v>0</v>
      </c>
      <c r="S28" s="76">
        <f t="shared" si="4"/>
        <v>1919.8400000000001</v>
      </c>
      <c r="T28" s="76">
        <f t="shared" si="4"/>
        <v>0</v>
      </c>
      <c r="U28" s="76">
        <f t="shared" si="4"/>
        <v>0</v>
      </c>
      <c r="V28" s="76">
        <f t="shared" si="4"/>
        <v>0</v>
      </c>
      <c r="W28" s="76">
        <f t="shared" si="4"/>
        <v>0</v>
      </c>
      <c r="X28" s="76">
        <f t="shared" si="4"/>
        <v>0</v>
      </c>
      <c r="Y28" s="76">
        <f t="shared" si="4"/>
        <v>0</v>
      </c>
      <c r="Z28" s="76">
        <f t="shared" si="4"/>
        <v>0</v>
      </c>
      <c r="AA28" s="76">
        <f t="shared" si="4"/>
        <v>6431</v>
      </c>
      <c r="AB28" s="76">
        <f t="shared" si="4"/>
        <v>2495</v>
      </c>
      <c r="AC28" s="76">
        <f t="shared" si="4"/>
        <v>0</v>
      </c>
      <c r="AD28" s="76">
        <f t="shared" si="4"/>
        <v>35000</v>
      </c>
      <c r="AE28" s="1150">
        <f>SUM(AE21:AE27)</f>
        <v>72198.67</v>
      </c>
      <c r="AF28" s="61"/>
      <c r="AG28" s="23">
        <f>SUM(C28:AD28)</f>
        <v>72198.67</v>
      </c>
      <c r="AH28" s="23">
        <f>AE28-AG28</f>
        <v>0</v>
      </c>
    </row>
    <row r="29" spans="1:36" s="166" customFormat="1" ht="24.95" customHeight="1">
      <c r="A29" s="212" t="s">
        <v>5</v>
      </c>
      <c r="B29" s="1151" t="s">
        <v>97</v>
      </c>
      <c r="C29" s="27"/>
      <c r="D29" s="27"/>
      <c r="E29" s="77"/>
      <c r="F29" s="78"/>
      <c r="G29" s="79"/>
      <c r="H29" s="27"/>
      <c r="I29" s="89"/>
      <c r="J29" s="89"/>
      <c r="K29" s="82"/>
      <c r="L29" s="83"/>
      <c r="M29" s="27"/>
      <c r="N29" s="27"/>
      <c r="O29" s="27"/>
      <c r="P29" s="27"/>
      <c r="Q29" s="84"/>
      <c r="R29" s="27"/>
      <c r="S29" s="27"/>
      <c r="T29" s="27"/>
      <c r="U29" s="27"/>
      <c r="V29" s="27"/>
      <c r="W29" s="85"/>
      <c r="X29" s="86"/>
      <c r="Y29" s="87"/>
      <c r="Z29" s="27"/>
      <c r="AA29" s="27"/>
      <c r="AB29" s="27"/>
      <c r="AC29" s="27"/>
      <c r="AD29" s="88"/>
      <c r="AE29" s="1144"/>
      <c r="AF29" s="59"/>
    </row>
    <row r="30" spans="1:36" s="166" customFormat="1" ht="24.95" customHeight="1">
      <c r="A30" s="208">
        <v>1</v>
      </c>
      <c r="B30" s="60" t="s">
        <v>27</v>
      </c>
      <c r="C30" s="27">
        <f>'Eastern Florida '!D30</f>
        <v>0</v>
      </c>
      <c r="D30" s="27">
        <f>Broward!D30</f>
        <v>0</v>
      </c>
      <c r="E30" s="27">
        <f>'Central Florida '!D30</f>
        <v>0</v>
      </c>
      <c r="F30" s="27">
        <f>Chipola!D30</f>
        <v>0</v>
      </c>
      <c r="G30" s="27">
        <f>Daytona!D30</f>
        <v>0</v>
      </c>
      <c r="H30" s="27">
        <f>'FL SouthWestern'!D30</f>
        <v>0</v>
      </c>
      <c r="I30" s="27">
        <f>FSCJ!D30</f>
        <v>0</v>
      </c>
      <c r="J30" s="27">
        <f>'Florida Keys'!D30</f>
        <v>0</v>
      </c>
      <c r="K30" s="27">
        <f>'Gulf Coast'!D30</f>
        <v>0</v>
      </c>
      <c r="L30" s="27">
        <f>Hillsborough!D30</f>
        <v>0</v>
      </c>
      <c r="M30" s="27">
        <f>'Indian River'!D30</f>
        <v>0</v>
      </c>
      <c r="N30" s="27">
        <f>'Florida Gateway'!D30</f>
        <v>0</v>
      </c>
      <c r="O30" s="27">
        <f>'Lake-Sumter'!D30</f>
        <v>0</v>
      </c>
      <c r="P30" s="27">
        <f>'SCF, Manatee'!D30</f>
        <v>0</v>
      </c>
      <c r="Q30" s="27">
        <f>'Miami Dade'!D30</f>
        <v>232</v>
      </c>
      <c r="R30" s="27">
        <f>'North Florida'!D30</f>
        <v>0</v>
      </c>
      <c r="S30" s="27">
        <f>'Northwest Florida '!D30</f>
        <v>0</v>
      </c>
      <c r="T30" s="27">
        <f>'Palm Beach'!D30</f>
        <v>0</v>
      </c>
      <c r="U30" s="27">
        <f>'Pasco-Hernando'!D30</f>
        <v>0</v>
      </c>
      <c r="V30" s="27">
        <f>Pensacola!D30</f>
        <v>0</v>
      </c>
      <c r="W30" s="27">
        <f>Polk!D30</f>
        <v>0</v>
      </c>
      <c r="X30" s="168">
        <f>'Saint Johns'!D30</f>
        <v>0</v>
      </c>
      <c r="Y30" s="27">
        <f>'Saint Pete'!D30</f>
        <v>0</v>
      </c>
      <c r="Z30" s="27">
        <f>'Santa Fe'!D30</f>
        <v>0</v>
      </c>
      <c r="AA30" s="27">
        <f>Seminole!D30</f>
        <v>0</v>
      </c>
      <c r="AB30" s="27">
        <f>'South Florida'!D30</f>
        <v>0</v>
      </c>
      <c r="AC30" s="27">
        <f>Tallahassee!D30</f>
        <v>0</v>
      </c>
      <c r="AD30" s="27">
        <f>Valencia!D30</f>
        <v>0</v>
      </c>
      <c r="AE30" s="1144">
        <f t="shared" ref="AE30:AE37" si="5">SUM(C30:AD30)</f>
        <v>232</v>
      </c>
      <c r="AF30" s="59"/>
    </row>
    <row r="31" spans="1:36" s="166" customFormat="1" ht="24.95" customHeight="1">
      <c r="A31" s="208">
        <v>2</v>
      </c>
      <c r="B31" s="66" t="s">
        <v>28</v>
      </c>
      <c r="C31" s="27">
        <f>'Eastern Florida '!D31</f>
        <v>0</v>
      </c>
      <c r="D31" s="27">
        <f>Broward!D31</f>
        <v>0</v>
      </c>
      <c r="E31" s="27">
        <f>'Central Florida '!D31</f>
        <v>0</v>
      </c>
      <c r="F31" s="27">
        <f>Chipola!D31</f>
        <v>0</v>
      </c>
      <c r="G31" s="27">
        <f>Daytona!D31</f>
        <v>0</v>
      </c>
      <c r="H31" s="27">
        <f>'FL SouthWestern'!D31</f>
        <v>0</v>
      </c>
      <c r="I31" s="27">
        <f>FSCJ!D31</f>
        <v>0</v>
      </c>
      <c r="J31" s="27">
        <f>'Florida Keys'!D31</f>
        <v>0</v>
      </c>
      <c r="K31" s="27">
        <f>'Gulf Coast'!D31</f>
        <v>0</v>
      </c>
      <c r="L31" s="27">
        <f>Hillsborough!D31</f>
        <v>0</v>
      </c>
      <c r="M31" s="27">
        <f>'Indian River'!D31</f>
        <v>0</v>
      </c>
      <c r="N31" s="27">
        <f>'Florida Gateway'!D31</f>
        <v>0</v>
      </c>
      <c r="O31" s="27">
        <f>'Lake-Sumter'!D31</f>
        <v>0</v>
      </c>
      <c r="P31" s="27">
        <f>'SCF, Manatee'!D31</f>
        <v>0</v>
      </c>
      <c r="Q31" s="27">
        <f>'Miami Dade'!D31</f>
        <v>1459</v>
      </c>
      <c r="R31" s="27">
        <f>'North Florida'!D31</f>
        <v>0</v>
      </c>
      <c r="S31" s="27">
        <f>'Northwest Florida '!D31</f>
        <v>355</v>
      </c>
      <c r="T31" s="27">
        <f>'Palm Beach'!D31</f>
        <v>0</v>
      </c>
      <c r="U31" s="27">
        <f>'Pasco-Hernando'!D31</f>
        <v>0</v>
      </c>
      <c r="V31" s="27">
        <f>Pensacola!D31</f>
        <v>0</v>
      </c>
      <c r="W31" s="27">
        <f>Polk!D31</f>
        <v>0</v>
      </c>
      <c r="X31" s="168">
        <f>'Saint Johns'!D31</f>
        <v>0</v>
      </c>
      <c r="Y31" s="27">
        <f>'Saint Pete'!D31</f>
        <v>0</v>
      </c>
      <c r="Z31" s="27">
        <f>'Santa Fe'!D31</f>
        <v>0</v>
      </c>
      <c r="AA31" s="27">
        <f>Seminole!D31</f>
        <v>0</v>
      </c>
      <c r="AB31" s="27">
        <f>'South Florida'!D31</f>
        <v>0</v>
      </c>
      <c r="AC31" s="27">
        <f>Tallahassee!D31</f>
        <v>0</v>
      </c>
      <c r="AD31" s="27">
        <f>Valencia!D31</f>
        <v>0</v>
      </c>
      <c r="AE31" s="1144">
        <f t="shared" si="5"/>
        <v>1814</v>
      </c>
      <c r="AF31" s="59"/>
    </row>
    <row r="32" spans="1:36" s="166" customFormat="1" ht="24.95" customHeight="1">
      <c r="A32" s="208">
        <v>3</v>
      </c>
      <c r="B32" s="66" t="s">
        <v>29</v>
      </c>
      <c r="C32" s="27">
        <f>'Eastern Florida '!D32</f>
        <v>0</v>
      </c>
      <c r="D32" s="27">
        <f>Broward!D32</f>
        <v>0</v>
      </c>
      <c r="E32" s="27">
        <f>'Central Florida '!D32</f>
        <v>0</v>
      </c>
      <c r="F32" s="27">
        <f>Chipola!D32</f>
        <v>0</v>
      </c>
      <c r="G32" s="27">
        <f>Daytona!D32</f>
        <v>0</v>
      </c>
      <c r="H32" s="27">
        <f>'FL SouthWestern'!D32</f>
        <v>0</v>
      </c>
      <c r="I32" s="27">
        <f>FSCJ!D32</f>
        <v>0</v>
      </c>
      <c r="J32" s="27">
        <f>'Florida Keys'!D32</f>
        <v>0</v>
      </c>
      <c r="K32" s="27">
        <f>'Gulf Coast'!D32</f>
        <v>0</v>
      </c>
      <c r="L32" s="27">
        <f>Hillsborough!D32</f>
        <v>0</v>
      </c>
      <c r="M32" s="27">
        <f>'Indian River'!D32</f>
        <v>0</v>
      </c>
      <c r="N32" s="27">
        <f>'Florida Gateway'!D32</f>
        <v>0</v>
      </c>
      <c r="O32" s="27">
        <f>'Lake-Sumter'!D32</f>
        <v>0</v>
      </c>
      <c r="P32" s="27">
        <f>'SCF, Manatee'!D32</f>
        <v>0</v>
      </c>
      <c r="Q32" s="27">
        <f>'Miami Dade'!D32</f>
        <v>3666</v>
      </c>
      <c r="R32" s="27">
        <f>'North Florida'!D32</f>
        <v>0</v>
      </c>
      <c r="S32" s="27">
        <f>'Northwest Florida '!D32</f>
        <v>0</v>
      </c>
      <c r="T32" s="27">
        <f>'Palm Beach'!D32</f>
        <v>0</v>
      </c>
      <c r="U32" s="27">
        <f>'Pasco-Hernando'!D32</f>
        <v>0</v>
      </c>
      <c r="V32" s="27">
        <f>Pensacola!D32</f>
        <v>0</v>
      </c>
      <c r="W32" s="27">
        <f>Polk!D32</f>
        <v>0</v>
      </c>
      <c r="X32" s="168">
        <f>'Saint Johns'!D32</f>
        <v>0</v>
      </c>
      <c r="Y32" s="27">
        <f>'Saint Pete'!D32</f>
        <v>0</v>
      </c>
      <c r="Z32" s="27">
        <f>'Santa Fe'!D32</f>
        <v>0</v>
      </c>
      <c r="AA32" s="27">
        <f>Seminole!D32</f>
        <v>0</v>
      </c>
      <c r="AB32" s="27">
        <f>'South Florida'!D32</f>
        <v>0</v>
      </c>
      <c r="AC32" s="27">
        <f>Tallahassee!D32</f>
        <v>0</v>
      </c>
      <c r="AD32" s="27">
        <f>Valencia!D32</f>
        <v>0</v>
      </c>
      <c r="AE32" s="1144">
        <f t="shared" si="5"/>
        <v>3666</v>
      </c>
      <c r="AF32" s="59"/>
    </row>
    <row r="33" spans="1:34" s="166" customFormat="1" ht="24.95" customHeight="1">
      <c r="A33" s="208">
        <v>4</v>
      </c>
      <c r="B33" s="66" t="s">
        <v>30</v>
      </c>
      <c r="C33" s="27">
        <f>'Eastern Florida '!D33</f>
        <v>0</v>
      </c>
      <c r="D33" s="27">
        <f>Broward!D33</f>
        <v>0</v>
      </c>
      <c r="E33" s="27">
        <f>'Central Florida '!D33</f>
        <v>0</v>
      </c>
      <c r="F33" s="27">
        <f>Chipola!D33</f>
        <v>0</v>
      </c>
      <c r="G33" s="27">
        <f>Daytona!D33</f>
        <v>0</v>
      </c>
      <c r="H33" s="27">
        <f>'FL SouthWestern'!D33</f>
        <v>0</v>
      </c>
      <c r="I33" s="27">
        <f>FSCJ!D33</f>
        <v>0</v>
      </c>
      <c r="J33" s="27">
        <f>'Florida Keys'!D33</f>
        <v>0</v>
      </c>
      <c r="K33" s="27">
        <f>'Gulf Coast'!D33</f>
        <v>0</v>
      </c>
      <c r="L33" s="27">
        <f>Hillsborough!D33</f>
        <v>0</v>
      </c>
      <c r="M33" s="27">
        <f>'Indian River'!D33</f>
        <v>22080</v>
      </c>
      <c r="N33" s="27">
        <f>'Florida Gateway'!D33</f>
        <v>385.27</v>
      </c>
      <c r="O33" s="27">
        <f>'Lake-Sumter'!D33</f>
        <v>0</v>
      </c>
      <c r="P33" s="27">
        <f>'SCF, Manatee'!D33</f>
        <v>0</v>
      </c>
      <c r="Q33" s="27">
        <f>'Miami Dade'!D33</f>
        <v>4575</v>
      </c>
      <c r="R33" s="27">
        <f>'North Florida'!D33</f>
        <v>0</v>
      </c>
      <c r="S33" s="27">
        <f>'Northwest Florida '!D33</f>
        <v>1806.16</v>
      </c>
      <c r="T33" s="27">
        <f>'Palm Beach'!D33</f>
        <v>0</v>
      </c>
      <c r="U33" s="27">
        <f>'Pasco-Hernando'!D33</f>
        <v>0</v>
      </c>
      <c r="V33" s="27">
        <f>Pensacola!D33</f>
        <v>0</v>
      </c>
      <c r="W33" s="27">
        <f>Polk!D33</f>
        <v>0</v>
      </c>
      <c r="X33" s="168">
        <f>'Saint Johns'!D33</f>
        <v>0</v>
      </c>
      <c r="Y33" s="27">
        <f>'Saint Pete'!D33</f>
        <v>0</v>
      </c>
      <c r="Z33" s="27">
        <f>'Santa Fe'!D33</f>
        <v>0</v>
      </c>
      <c r="AA33" s="27">
        <f>Seminole!D33</f>
        <v>43</v>
      </c>
      <c r="AB33" s="27">
        <f>'South Florida'!D33</f>
        <v>0</v>
      </c>
      <c r="AC33" s="27">
        <f>Tallahassee!D33</f>
        <v>0</v>
      </c>
      <c r="AD33" s="27">
        <f>Valencia!D33</f>
        <v>0</v>
      </c>
      <c r="AE33" s="1144">
        <f t="shared" si="5"/>
        <v>28889.43</v>
      </c>
      <c r="AF33" s="59"/>
    </row>
    <row r="34" spans="1:34" s="166" customFormat="1" ht="24.95" customHeight="1">
      <c r="A34" s="208">
        <v>5</v>
      </c>
      <c r="B34" s="66" t="s">
        <v>31</v>
      </c>
      <c r="C34" s="27">
        <f>'Eastern Florida '!D34</f>
        <v>0</v>
      </c>
      <c r="D34" s="27">
        <f>Broward!D34</f>
        <v>0</v>
      </c>
      <c r="E34" s="27">
        <f>'Central Florida '!D34</f>
        <v>0</v>
      </c>
      <c r="F34" s="27">
        <f>Chipola!D34</f>
        <v>0</v>
      </c>
      <c r="G34" s="27">
        <f>Daytona!D34</f>
        <v>0</v>
      </c>
      <c r="H34" s="27">
        <f>'FL SouthWestern'!D34</f>
        <v>0</v>
      </c>
      <c r="I34" s="27">
        <f>FSCJ!D34</f>
        <v>0</v>
      </c>
      <c r="J34" s="27">
        <f>'Florida Keys'!D34</f>
        <v>0</v>
      </c>
      <c r="K34" s="27">
        <f>'Gulf Coast'!D34</f>
        <v>0</v>
      </c>
      <c r="L34" s="27">
        <f>Hillsborough!D34</f>
        <v>0</v>
      </c>
      <c r="M34" s="27">
        <f>'Indian River'!D34</f>
        <v>0</v>
      </c>
      <c r="N34" s="27">
        <f>'Florida Gateway'!D34</f>
        <v>0</v>
      </c>
      <c r="O34" s="27">
        <f>'Lake-Sumter'!D34</f>
        <v>0</v>
      </c>
      <c r="P34" s="27">
        <f>'SCF, Manatee'!D34</f>
        <v>0</v>
      </c>
      <c r="Q34" s="27">
        <f>'Miami Dade'!D34</f>
        <v>0</v>
      </c>
      <c r="R34" s="27">
        <f>'North Florida'!D34</f>
        <v>0</v>
      </c>
      <c r="S34" s="27">
        <f>'Northwest Florida '!D34</f>
        <v>0</v>
      </c>
      <c r="T34" s="27">
        <f>'Palm Beach'!D34</f>
        <v>0</v>
      </c>
      <c r="U34" s="27">
        <f>'Pasco-Hernando'!D34</f>
        <v>0</v>
      </c>
      <c r="V34" s="27">
        <f>Pensacola!D34</f>
        <v>0</v>
      </c>
      <c r="W34" s="27">
        <f>Polk!D34</f>
        <v>0</v>
      </c>
      <c r="X34" s="168">
        <f>'Saint Johns'!D34</f>
        <v>0</v>
      </c>
      <c r="Y34" s="27">
        <f>'Saint Pete'!D34</f>
        <v>0</v>
      </c>
      <c r="Z34" s="27">
        <f>'Santa Fe'!D34</f>
        <v>0</v>
      </c>
      <c r="AA34" s="27">
        <f>Seminole!D34</f>
        <v>0</v>
      </c>
      <c r="AB34" s="27">
        <f>'South Florida'!D34</f>
        <v>0</v>
      </c>
      <c r="AC34" s="27">
        <f>Tallahassee!D34</f>
        <v>0</v>
      </c>
      <c r="AD34" s="27">
        <f>Valencia!D34</f>
        <v>0</v>
      </c>
      <c r="AE34" s="1144">
        <f t="shared" si="5"/>
        <v>0</v>
      </c>
      <c r="AF34" s="59"/>
    </row>
    <row r="35" spans="1:34" s="166" customFormat="1" ht="24.95" customHeight="1">
      <c r="A35" s="208">
        <v>6</v>
      </c>
      <c r="B35" s="64" t="s">
        <v>32</v>
      </c>
      <c r="C35" s="27">
        <f>'Eastern Florida '!D35</f>
        <v>0</v>
      </c>
      <c r="D35" s="27">
        <f>Broward!D35</f>
        <v>0</v>
      </c>
      <c r="E35" s="27">
        <f>'Central Florida '!D35</f>
        <v>0</v>
      </c>
      <c r="F35" s="27">
        <f>Chipola!D35</f>
        <v>0</v>
      </c>
      <c r="G35" s="27">
        <f>Daytona!D35</f>
        <v>0</v>
      </c>
      <c r="H35" s="27">
        <f>'FL SouthWestern'!D35</f>
        <v>0</v>
      </c>
      <c r="I35" s="27">
        <f>FSCJ!D35</f>
        <v>3346.27</v>
      </c>
      <c r="J35" s="27">
        <f>'Florida Keys'!D35</f>
        <v>0</v>
      </c>
      <c r="K35" s="27">
        <f>'Gulf Coast'!D35</f>
        <v>0</v>
      </c>
      <c r="L35" s="27">
        <f>Hillsborough!D35</f>
        <v>0</v>
      </c>
      <c r="M35" s="27">
        <f>'Indian River'!D35</f>
        <v>0</v>
      </c>
      <c r="N35" s="27">
        <f>'Florida Gateway'!D35</f>
        <v>0</v>
      </c>
      <c r="O35" s="27">
        <f>'Lake-Sumter'!D35</f>
        <v>0</v>
      </c>
      <c r="P35" s="27">
        <f>'SCF, Manatee'!D35</f>
        <v>0</v>
      </c>
      <c r="Q35" s="27">
        <f>'Miami Dade'!D35</f>
        <v>83</v>
      </c>
      <c r="R35" s="27">
        <f>'North Florida'!D35</f>
        <v>0</v>
      </c>
      <c r="S35" s="27">
        <f>'Northwest Florida '!D35</f>
        <v>2960.21</v>
      </c>
      <c r="T35" s="27">
        <f>'Palm Beach'!D35</f>
        <v>0</v>
      </c>
      <c r="U35" s="27">
        <f>'Pasco-Hernando'!D35</f>
        <v>0</v>
      </c>
      <c r="V35" s="27">
        <f>Pensacola!D35</f>
        <v>0</v>
      </c>
      <c r="W35" s="27">
        <f>Polk!D35</f>
        <v>0</v>
      </c>
      <c r="X35" s="168">
        <f>'Saint Johns'!D35</f>
        <v>0</v>
      </c>
      <c r="Y35" s="27">
        <f>'Saint Pete'!D35</f>
        <v>486.84</v>
      </c>
      <c r="Z35" s="27">
        <f>'Santa Fe'!D35</f>
        <v>0</v>
      </c>
      <c r="AA35" s="27">
        <f>Seminole!D35</f>
        <v>0</v>
      </c>
      <c r="AB35" s="27">
        <f>'South Florida'!D35</f>
        <v>0</v>
      </c>
      <c r="AC35" s="27">
        <f>Tallahassee!D35</f>
        <v>0</v>
      </c>
      <c r="AD35" s="27">
        <f>Valencia!D35</f>
        <v>0</v>
      </c>
      <c r="AE35" s="1144">
        <f t="shared" si="5"/>
        <v>6876.32</v>
      </c>
      <c r="AF35" s="59"/>
    </row>
    <row r="36" spans="1:34" s="166" customFormat="1" ht="24.95" customHeight="1">
      <c r="A36" s="208">
        <v>7</v>
      </c>
      <c r="B36" s="64" t="s">
        <v>33</v>
      </c>
      <c r="C36" s="27">
        <f>'Eastern Florida '!D36</f>
        <v>0</v>
      </c>
      <c r="D36" s="27">
        <f>Broward!D36</f>
        <v>0</v>
      </c>
      <c r="E36" s="27">
        <f>'Central Florida '!D36</f>
        <v>0</v>
      </c>
      <c r="F36" s="27">
        <f>Chipola!D36</f>
        <v>0</v>
      </c>
      <c r="G36" s="27">
        <f>Daytona!D36</f>
        <v>0</v>
      </c>
      <c r="H36" s="27">
        <f>'FL SouthWestern'!D36</f>
        <v>958</v>
      </c>
      <c r="I36" s="27">
        <f>FSCJ!D36</f>
        <v>0</v>
      </c>
      <c r="J36" s="27">
        <f>'Florida Keys'!D36</f>
        <v>0</v>
      </c>
      <c r="K36" s="27">
        <f>'Gulf Coast'!D36</f>
        <v>0</v>
      </c>
      <c r="L36" s="27">
        <f>Hillsborough!D36</f>
        <v>0</v>
      </c>
      <c r="M36" s="27">
        <f>'Indian River'!D36</f>
        <v>0</v>
      </c>
      <c r="N36" s="27">
        <f>'Florida Gateway'!D36</f>
        <v>0</v>
      </c>
      <c r="O36" s="27">
        <f>'Lake-Sumter'!D36</f>
        <v>0</v>
      </c>
      <c r="P36" s="27">
        <f>'SCF, Manatee'!D36</f>
        <v>0</v>
      </c>
      <c r="Q36" s="27">
        <f>'Miami Dade'!D36</f>
        <v>0</v>
      </c>
      <c r="R36" s="27">
        <f>'North Florida'!D36</f>
        <v>0</v>
      </c>
      <c r="S36" s="27">
        <f>'Northwest Florida '!D36</f>
        <v>0</v>
      </c>
      <c r="T36" s="27">
        <f>'Palm Beach'!D36</f>
        <v>0</v>
      </c>
      <c r="U36" s="27">
        <f>'Pasco-Hernando'!D36</f>
        <v>0</v>
      </c>
      <c r="V36" s="27">
        <f>Pensacola!D36</f>
        <v>0</v>
      </c>
      <c r="W36" s="27">
        <f>Polk!D36</f>
        <v>0</v>
      </c>
      <c r="X36" s="168">
        <f>'Saint Johns'!D36</f>
        <v>0</v>
      </c>
      <c r="Y36" s="27">
        <f>'Saint Pete'!D36</f>
        <v>0</v>
      </c>
      <c r="Z36" s="27">
        <f>'Santa Fe'!D36</f>
        <v>0</v>
      </c>
      <c r="AA36" s="27">
        <f>Seminole!D36</f>
        <v>0</v>
      </c>
      <c r="AB36" s="27">
        <f>'South Florida'!D36</f>
        <v>0</v>
      </c>
      <c r="AC36" s="27">
        <f>Tallahassee!D36</f>
        <v>0</v>
      </c>
      <c r="AD36" s="27">
        <f>Valencia!D36</f>
        <v>0</v>
      </c>
      <c r="AE36" s="1144">
        <f t="shared" si="5"/>
        <v>958</v>
      </c>
      <c r="AF36" s="59"/>
    </row>
    <row r="37" spans="1:34" s="166" customFormat="1" ht="24.95" customHeight="1">
      <c r="A37" s="208">
        <v>8</v>
      </c>
      <c r="B37" s="64" t="s">
        <v>34</v>
      </c>
      <c r="C37" s="27">
        <f>'Eastern Florida '!D37</f>
        <v>0</v>
      </c>
      <c r="D37" s="27">
        <f>Broward!D37</f>
        <v>353.22</v>
      </c>
      <c r="E37" s="27">
        <f>'Central Florida '!D37</f>
        <v>0</v>
      </c>
      <c r="F37" s="27">
        <f>Chipola!D37</f>
        <v>0</v>
      </c>
      <c r="G37" s="27">
        <f>Daytona!D37</f>
        <v>0</v>
      </c>
      <c r="H37" s="27">
        <f>'FL SouthWestern'!D37</f>
        <v>0</v>
      </c>
      <c r="I37" s="27">
        <f>FSCJ!D37</f>
        <v>0</v>
      </c>
      <c r="J37" s="27">
        <f>'Florida Keys'!D37</f>
        <v>0</v>
      </c>
      <c r="K37" s="27">
        <f>'Gulf Coast'!D37</f>
        <v>0</v>
      </c>
      <c r="L37" s="27">
        <f>Hillsborough!D37</f>
        <v>0</v>
      </c>
      <c r="M37" s="27">
        <f>'Indian River'!D37</f>
        <v>0</v>
      </c>
      <c r="N37" s="27">
        <f>'Florida Gateway'!D37</f>
        <v>0</v>
      </c>
      <c r="O37" s="27">
        <f>'Lake-Sumter'!D37</f>
        <v>0</v>
      </c>
      <c r="P37" s="27">
        <f>'SCF, Manatee'!D37</f>
        <v>0</v>
      </c>
      <c r="Q37" s="27">
        <f>'Miami Dade'!D37</f>
        <v>253</v>
      </c>
      <c r="R37" s="27">
        <f>'North Florida'!D37</f>
        <v>0</v>
      </c>
      <c r="S37" s="27">
        <f>'Northwest Florida '!D37</f>
        <v>544.36</v>
      </c>
      <c r="T37" s="27">
        <f>'Palm Beach'!D37</f>
        <v>0</v>
      </c>
      <c r="U37" s="27">
        <f>'Pasco-Hernando'!D37</f>
        <v>0</v>
      </c>
      <c r="V37" s="27">
        <f>Pensacola!D37</f>
        <v>0</v>
      </c>
      <c r="W37" s="27">
        <f>Polk!D37</f>
        <v>0</v>
      </c>
      <c r="X37" s="168">
        <f>'Saint Johns'!D37</f>
        <v>0</v>
      </c>
      <c r="Y37" s="27">
        <f>'Saint Pete'!D37</f>
        <v>0</v>
      </c>
      <c r="Z37" s="27">
        <f>'Santa Fe'!D37</f>
        <v>0</v>
      </c>
      <c r="AA37" s="27">
        <f>Seminole!D37</f>
        <v>0</v>
      </c>
      <c r="AB37" s="27">
        <f>'South Florida'!D37</f>
        <v>0</v>
      </c>
      <c r="AC37" s="27">
        <f>Tallahassee!D37</f>
        <v>0</v>
      </c>
      <c r="AD37" s="27">
        <f>Valencia!D37</f>
        <v>0</v>
      </c>
      <c r="AE37" s="1144">
        <f t="shared" si="5"/>
        <v>1150.58</v>
      </c>
      <c r="AF37" s="59"/>
    </row>
    <row r="38" spans="1:34" s="166" customFormat="1" ht="24.95" customHeight="1">
      <c r="A38" s="215"/>
      <c r="B38" s="1152" t="s">
        <v>37</v>
      </c>
      <c r="C38" s="76">
        <f>SUM(C30:C37)</f>
        <v>0</v>
      </c>
      <c r="D38" s="76">
        <f t="shared" ref="D38:AD38" si="6">SUM(D30:D37)</f>
        <v>353.22</v>
      </c>
      <c r="E38" s="76">
        <f t="shared" si="6"/>
        <v>0</v>
      </c>
      <c r="F38" s="76">
        <f t="shared" si="6"/>
        <v>0</v>
      </c>
      <c r="G38" s="76">
        <f t="shared" si="6"/>
        <v>0</v>
      </c>
      <c r="H38" s="76">
        <f t="shared" si="6"/>
        <v>958</v>
      </c>
      <c r="I38" s="76">
        <f t="shared" si="6"/>
        <v>3346.27</v>
      </c>
      <c r="J38" s="76">
        <f>SUM(J30:J37)</f>
        <v>0</v>
      </c>
      <c r="K38" s="76">
        <f t="shared" si="6"/>
        <v>0</v>
      </c>
      <c r="L38" s="76">
        <f t="shared" si="6"/>
        <v>0</v>
      </c>
      <c r="M38" s="76">
        <f>SUM(M30:M37)</f>
        <v>22080</v>
      </c>
      <c r="N38" s="76">
        <f>SUM(N30:N37)</f>
        <v>385.27</v>
      </c>
      <c r="O38" s="76">
        <f t="shared" si="6"/>
        <v>0</v>
      </c>
      <c r="P38" s="76">
        <f>SUM(P30:P37)</f>
        <v>0</v>
      </c>
      <c r="Q38" s="76">
        <f t="shared" si="6"/>
        <v>10268</v>
      </c>
      <c r="R38" s="76">
        <f t="shared" si="6"/>
        <v>0</v>
      </c>
      <c r="S38" s="76">
        <f t="shared" si="6"/>
        <v>5665.73</v>
      </c>
      <c r="T38" s="76">
        <f t="shared" si="6"/>
        <v>0</v>
      </c>
      <c r="U38" s="76">
        <f t="shared" si="6"/>
        <v>0</v>
      </c>
      <c r="V38" s="76">
        <f t="shared" si="6"/>
        <v>0</v>
      </c>
      <c r="W38" s="76">
        <f t="shared" si="6"/>
        <v>0</v>
      </c>
      <c r="X38" s="76">
        <f t="shared" si="6"/>
        <v>0</v>
      </c>
      <c r="Y38" s="76">
        <f t="shared" si="6"/>
        <v>486.84</v>
      </c>
      <c r="Z38" s="76">
        <f t="shared" si="6"/>
        <v>0</v>
      </c>
      <c r="AA38" s="76">
        <f t="shared" si="6"/>
        <v>43</v>
      </c>
      <c r="AB38" s="76">
        <f t="shared" si="6"/>
        <v>0</v>
      </c>
      <c r="AC38" s="76">
        <f t="shared" si="6"/>
        <v>0</v>
      </c>
      <c r="AD38" s="76">
        <f t="shared" si="6"/>
        <v>0</v>
      </c>
      <c r="AE38" s="1147">
        <f>SUM(AE30:AE37)</f>
        <v>43586.33</v>
      </c>
      <c r="AF38" s="61"/>
      <c r="AG38" s="23">
        <f>SUM(C38:AD38)</f>
        <v>43586.329999999987</v>
      </c>
      <c r="AH38" s="23">
        <f>AE38-AG38</f>
        <v>0</v>
      </c>
    </row>
    <row r="39" spans="1:34" s="166" customFormat="1" ht="39.950000000000003" customHeight="1" thickBot="1">
      <c r="A39" s="216"/>
      <c r="B39" s="67"/>
      <c r="C39" s="90"/>
      <c r="D39" s="90"/>
      <c r="E39" s="91"/>
      <c r="F39" s="92"/>
      <c r="G39" s="93"/>
      <c r="H39" s="90"/>
      <c r="I39" s="94"/>
      <c r="J39" s="94"/>
      <c r="K39" s="95"/>
      <c r="L39" s="96"/>
      <c r="M39" s="90"/>
      <c r="N39" s="90"/>
      <c r="O39" s="90"/>
      <c r="P39" s="90"/>
      <c r="Q39" s="97"/>
      <c r="R39" s="90"/>
      <c r="S39" s="90"/>
      <c r="T39" s="90"/>
      <c r="U39" s="90"/>
      <c r="V39" s="90"/>
      <c r="W39" s="98"/>
      <c r="X39" s="99"/>
      <c r="Y39" s="100"/>
      <c r="Z39" s="90"/>
      <c r="AA39" s="90"/>
      <c r="AB39" s="90"/>
      <c r="AC39" s="90"/>
      <c r="AD39" s="101"/>
      <c r="AE39" s="217"/>
      <c r="AF39" s="59"/>
    </row>
    <row r="40" spans="1:34" s="166" customFormat="1" ht="39.950000000000003" customHeight="1" thickBot="1">
      <c r="A40" s="167"/>
      <c r="B40" s="1140" t="s">
        <v>35</v>
      </c>
      <c r="C40" s="184">
        <f>SUM(C14+C17+C19+C28+C38)</f>
        <v>0</v>
      </c>
      <c r="D40" s="184">
        <f t="shared" ref="D40:AD40" si="7">SUM(D14+D17+D19+D28+D38)</f>
        <v>123090.75</v>
      </c>
      <c r="E40" s="184">
        <f t="shared" ref="E40" si="8">SUM(E14+E17+E19+E28+E38)</f>
        <v>14894</v>
      </c>
      <c r="F40" s="184">
        <f t="shared" si="7"/>
        <v>0</v>
      </c>
      <c r="G40" s="184">
        <f t="shared" si="7"/>
        <v>196020.69</v>
      </c>
      <c r="H40" s="184">
        <f t="shared" si="7"/>
        <v>6872.17</v>
      </c>
      <c r="I40" s="184">
        <f t="shared" si="7"/>
        <v>56732.32</v>
      </c>
      <c r="J40" s="184">
        <f>SUM(J14+J17+J19+J28+J38)</f>
        <v>1641.83</v>
      </c>
      <c r="K40" s="184">
        <f t="shared" si="7"/>
        <v>0</v>
      </c>
      <c r="L40" s="184">
        <f t="shared" si="7"/>
        <v>0</v>
      </c>
      <c r="M40" s="184">
        <f>SUM(M14+M17+M19+M28+M38)</f>
        <v>26157.55</v>
      </c>
      <c r="N40" s="184">
        <f>SUM(N14+N17+N19+N28+N38)</f>
        <v>998.11</v>
      </c>
      <c r="O40" s="184">
        <f t="shared" si="7"/>
        <v>2975.76</v>
      </c>
      <c r="P40" s="184">
        <f>SUM(P14+P17+P19+P28+P38)</f>
        <v>8105.64</v>
      </c>
      <c r="Q40" s="184">
        <f t="shared" si="7"/>
        <v>355385</v>
      </c>
      <c r="R40" s="184">
        <f t="shared" si="7"/>
        <v>0</v>
      </c>
      <c r="S40" s="184">
        <f t="shared" si="7"/>
        <v>112761.76</v>
      </c>
      <c r="T40" s="184">
        <f t="shared" si="7"/>
        <v>0</v>
      </c>
      <c r="U40" s="184">
        <f t="shared" si="7"/>
        <v>27651.19</v>
      </c>
      <c r="V40" s="184">
        <f t="shared" si="7"/>
        <v>0</v>
      </c>
      <c r="W40" s="184">
        <f t="shared" si="7"/>
        <v>0</v>
      </c>
      <c r="X40" s="184">
        <f t="shared" si="7"/>
        <v>0</v>
      </c>
      <c r="Y40" s="184">
        <f t="shared" si="7"/>
        <v>351984.92</v>
      </c>
      <c r="Z40" s="185">
        <f t="shared" si="7"/>
        <v>0</v>
      </c>
      <c r="AA40" s="184">
        <f t="shared" si="7"/>
        <v>145010</v>
      </c>
      <c r="AB40" s="184">
        <f t="shared" si="7"/>
        <v>2495</v>
      </c>
      <c r="AC40" s="184">
        <f t="shared" si="7"/>
        <v>0</v>
      </c>
      <c r="AD40" s="184">
        <f t="shared" si="7"/>
        <v>261246.96</v>
      </c>
      <c r="AE40" s="180">
        <f>SUM(AE14+AE17+AE19+AE28+AE38)</f>
        <v>1694023.6500000004</v>
      </c>
      <c r="AF40" s="22"/>
      <c r="AG40" s="23">
        <f>SUM(C40:AD40)</f>
        <v>1694023.65</v>
      </c>
      <c r="AH40" s="23">
        <f>AE40-AG40</f>
        <v>0</v>
      </c>
    </row>
    <row r="41" spans="1:34" s="166" customFormat="1" ht="20.25" hidden="1" customHeight="1">
      <c r="A41" s="177"/>
      <c r="B41" s="21"/>
      <c r="C41" s="178">
        <f>'Eastern Florida '!D40-'ACTUAL FUND 2'!C40</f>
        <v>0</v>
      </c>
      <c r="D41" s="178">
        <f>Broward!D40-'ACTUAL FUND 2'!D40</f>
        <v>0</v>
      </c>
      <c r="E41" s="178">
        <f>'Central Florida '!D40-'ACTUAL FUND 2'!E40</f>
        <v>0</v>
      </c>
      <c r="F41" s="178">
        <f>Chipola!D40-'ACTUAL FUND 2'!F40</f>
        <v>0</v>
      </c>
      <c r="G41" s="178">
        <f>Daytona!D40-'ACTUAL FUND 2'!G40</f>
        <v>0</v>
      </c>
      <c r="H41" s="178">
        <f>'FL SouthWestern'!D40-'ACTUAL FUND 2'!H40</f>
        <v>0</v>
      </c>
      <c r="I41" s="178">
        <f>FSCJ!D40-'ACTUAL FUND 2'!I40</f>
        <v>0</v>
      </c>
      <c r="J41" s="178">
        <f>'Florida Keys'!D40-'ACTUAL FUND 2'!J40</f>
        <v>0</v>
      </c>
      <c r="K41" s="178">
        <f>'Gulf Coast'!D40-'ACTUAL FUND 2'!K40</f>
        <v>0</v>
      </c>
      <c r="L41" s="178">
        <f>Hillsborough!D40-'ACTUAL FUND 2'!L40</f>
        <v>0</v>
      </c>
      <c r="M41" s="178">
        <f>'Indian River'!D40-'ACTUAL FUND 2'!M40</f>
        <v>0</v>
      </c>
      <c r="N41" s="178">
        <f>'Florida Gateway'!D40-'ACTUAL FUND 2'!N40</f>
        <v>0</v>
      </c>
      <c r="O41" s="178">
        <f>'Lake-Sumter'!D40-'ACTUAL FUND 2'!O40</f>
        <v>0</v>
      </c>
      <c r="P41" s="178">
        <f>'SCF, Manatee'!D40-'ACTUAL FUND 2'!P40</f>
        <v>0</v>
      </c>
      <c r="Q41" s="178">
        <f>'Miami Dade'!D40-'ACTUAL FUND 2'!Q40</f>
        <v>0</v>
      </c>
      <c r="R41" s="178">
        <f>'North Florida'!D40-'ACTUAL FUND 2'!R40</f>
        <v>0</v>
      </c>
      <c r="S41" s="178">
        <f>'Northwest Florida '!D40-'ACTUAL FUND 2'!S40</f>
        <v>0</v>
      </c>
      <c r="T41" s="178">
        <f>'Palm Beach'!D40-'ACTUAL FUND 2'!T40</f>
        <v>0</v>
      </c>
      <c r="U41" s="178">
        <f>'Pasco-Hernando'!D40-'ACTUAL FUND 2'!U40</f>
        <v>0</v>
      </c>
      <c r="V41" s="178">
        <f>Pensacola!D40-'ACTUAL FUND 2'!V40</f>
        <v>0</v>
      </c>
      <c r="W41" s="178">
        <f>Polk!D40-'ACTUAL FUND 2'!W40</f>
        <v>0</v>
      </c>
      <c r="X41" s="178" t="e">
        <f>#REF!-'ACTUAL FUND 2'!X40</f>
        <v>#REF!</v>
      </c>
      <c r="Y41" s="178">
        <f>'Saint Pete'!D40-'ACTUAL FUND 2'!Y40</f>
        <v>0</v>
      </c>
      <c r="Z41" s="178">
        <f>'Santa Fe'!D40-'ACTUAL FUND 2'!Z40</f>
        <v>0</v>
      </c>
      <c r="AA41" s="178">
        <f>Seminole!D38-'ACTUAL FUND 2'!AA40</f>
        <v>-144967</v>
      </c>
      <c r="AB41" s="178">
        <f>'South Florida'!D40-'ACTUAL FUND 2'!AB40</f>
        <v>0</v>
      </c>
      <c r="AC41" s="178">
        <f>Tallahassee!D40-'ACTUAL FUND 2'!AC40</f>
        <v>0</v>
      </c>
      <c r="AD41" s="178">
        <f>Valencia!D40-'ACTUAL FUND 2'!AD40</f>
        <v>0</v>
      </c>
      <c r="AE41" s="21"/>
    </row>
    <row r="42" spans="1:34" s="1133" customFormat="1" ht="19.899999999999999" customHeight="1">
      <c r="B42" s="1134"/>
      <c r="C42" s="1134"/>
      <c r="D42" s="1134"/>
      <c r="E42" s="1134"/>
      <c r="F42" s="1134"/>
      <c r="G42" s="1134"/>
      <c r="H42" s="1134"/>
      <c r="M42" s="232"/>
      <c r="N42" s="232"/>
      <c r="AE42" s="233"/>
    </row>
    <row r="43" spans="1:34" s="1133" customFormat="1" ht="19.899999999999999" customHeight="1">
      <c r="N43" s="234"/>
    </row>
    <row r="44" spans="1:34" s="166" customFormat="1" ht="14.1" customHeight="1">
      <c r="N44" s="68"/>
      <c r="AE44" s="69"/>
    </row>
    <row r="45" spans="1:34" s="166" customFormat="1" ht="14.1" customHeight="1">
      <c r="N45" s="68"/>
      <c r="R45" s="48"/>
      <c r="AE45" s="30"/>
    </row>
    <row r="46" spans="1:34" s="166" customFormat="1" ht="14.1" customHeight="1">
      <c r="N46" s="68"/>
      <c r="R46" s="48"/>
    </row>
  </sheetData>
  <printOptions horizontalCentered="1"/>
  <pageMargins left="0.25" right="0.25" top="0.75" bottom="0.75" header="0" footer="0.15"/>
  <pageSetup paperSize="5" scale="28" orientation="landscape" r:id="rId1"/>
  <headerFooter alignWithMargins="0">
    <oddFooter xml:space="preserve">&amp;L&amp;9&amp;Z&amp;F\&amp;A&amp;C     </oddFooter>
  </headerFooter>
  <ignoredErrors>
    <ignoredError sqref="C18:AE18 AE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showOutlineSymbols="0" zoomScale="60" zoomScaleNormal="60" workbookViewId="0">
      <selection activeCell="B2" sqref="B2"/>
    </sheetView>
  </sheetViews>
  <sheetFormatPr defaultColWidth="20.6640625" defaultRowHeight="14.1" customHeight="1"/>
  <cols>
    <col min="1" max="1" width="4.77734375" style="166" customWidth="1"/>
    <col min="2" max="2" width="61.6640625" style="166" customWidth="1"/>
    <col min="3" max="7" width="14.77734375" style="166" customWidth="1"/>
    <col min="8" max="8" width="20.21875" style="166" customWidth="1"/>
    <col min="9" max="9" width="17.5546875" style="166" customWidth="1"/>
    <col min="10" max="10" width="14.77734375" style="166" customWidth="1"/>
    <col min="11" max="11" width="12.33203125" style="166" customWidth="1"/>
    <col min="12" max="12" width="19.109375" style="166" customWidth="1"/>
    <col min="13" max="13" width="13.5546875" style="166" customWidth="1"/>
    <col min="14" max="17" width="14.77734375" style="166" customWidth="1"/>
    <col min="18" max="18" width="14.77734375" style="48" customWidth="1"/>
    <col min="19" max="24" width="14.77734375" style="166" customWidth="1"/>
    <col min="25" max="25" width="12.6640625" style="166" customWidth="1"/>
    <col min="26" max="28" width="14.77734375" style="166" customWidth="1"/>
    <col min="29" max="29" width="16.77734375" style="166" customWidth="1"/>
    <col min="30" max="31" width="14.77734375" style="166" customWidth="1"/>
    <col min="32" max="32" width="2.21875" style="166" customWidth="1"/>
    <col min="33" max="33" width="9.44140625" style="166" hidden="1" customWidth="1"/>
    <col min="34" max="34" width="11.109375" style="166" hidden="1" customWidth="1"/>
    <col min="35" max="35" width="0" style="166" hidden="1" customWidth="1"/>
    <col min="36" max="256" width="20.6640625" style="166"/>
    <col min="257" max="257" width="4.6640625" style="166" customWidth="1"/>
    <col min="258" max="258" width="59.6640625" style="166" customWidth="1"/>
    <col min="259" max="259" width="14.21875" style="166" customWidth="1"/>
    <col min="260" max="260" width="13" style="166" customWidth="1"/>
    <col min="261" max="261" width="11.33203125" style="166" customWidth="1"/>
    <col min="262" max="262" width="15.109375" style="166" customWidth="1"/>
    <col min="263" max="263" width="12.88671875" style="166" customWidth="1"/>
    <col min="264" max="264" width="11.33203125" style="166" customWidth="1"/>
    <col min="265" max="265" width="12.88671875" style="166" customWidth="1"/>
    <col min="266" max="267" width="11.33203125" style="166" customWidth="1"/>
    <col min="268" max="268" width="12.33203125" style="166" customWidth="1"/>
    <col min="269" max="269" width="18" style="166" customWidth="1"/>
    <col min="270" max="271" width="11.33203125" style="166" customWidth="1"/>
    <col min="272" max="272" width="13.77734375" style="166" customWidth="1"/>
    <col min="273" max="273" width="11.33203125" style="166" customWidth="1"/>
    <col min="274" max="274" width="14.33203125" style="166" customWidth="1"/>
    <col min="275" max="276" width="11.33203125" style="166" customWidth="1"/>
    <col min="277" max="277" width="13.88671875" style="166" customWidth="1"/>
    <col min="278" max="279" width="11.33203125" style="166" customWidth="1"/>
    <col min="280" max="280" width="13.88671875" style="166" customWidth="1"/>
    <col min="281" max="281" width="11.33203125" style="166" customWidth="1"/>
    <col min="282" max="282" width="12.44140625" style="166" customWidth="1"/>
    <col min="283" max="283" width="11.33203125" style="166" customWidth="1"/>
    <col min="284" max="284" width="14.44140625" style="166" customWidth="1"/>
    <col min="285" max="285" width="15.77734375" style="166" customWidth="1"/>
    <col min="286" max="286" width="11.33203125" style="166" customWidth="1"/>
    <col min="287" max="287" width="14.6640625" style="166" customWidth="1"/>
    <col min="288" max="288" width="2.21875" style="166" customWidth="1"/>
    <col min="289" max="289" width="9.44140625" style="166" customWidth="1"/>
    <col min="290" max="290" width="11.109375" style="166" customWidth="1"/>
    <col min="291" max="512" width="20.6640625" style="166"/>
    <col min="513" max="513" width="4.6640625" style="166" customWidth="1"/>
    <col min="514" max="514" width="59.6640625" style="166" customWidth="1"/>
    <col min="515" max="515" width="14.21875" style="166" customWidth="1"/>
    <col min="516" max="516" width="13" style="166" customWidth="1"/>
    <col min="517" max="517" width="11.33203125" style="166" customWidth="1"/>
    <col min="518" max="518" width="15.109375" style="166" customWidth="1"/>
    <col min="519" max="519" width="12.88671875" style="166" customWidth="1"/>
    <col min="520" max="520" width="11.33203125" style="166" customWidth="1"/>
    <col min="521" max="521" width="12.88671875" style="166" customWidth="1"/>
    <col min="522" max="523" width="11.33203125" style="166" customWidth="1"/>
    <col min="524" max="524" width="12.33203125" style="166" customWidth="1"/>
    <col min="525" max="525" width="18" style="166" customWidth="1"/>
    <col min="526" max="527" width="11.33203125" style="166" customWidth="1"/>
    <col min="528" max="528" width="13.77734375" style="166" customWidth="1"/>
    <col min="529" max="529" width="11.33203125" style="166" customWidth="1"/>
    <col min="530" max="530" width="14.33203125" style="166" customWidth="1"/>
    <col min="531" max="532" width="11.33203125" style="166" customWidth="1"/>
    <col min="533" max="533" width="13.88671875" style="166" customWidth="1"/>
    <col min="534" max="535" width="11.33203125" style="166" customWidth="1"/>
    <col min="536" max="536" width="13.88671875" style="166" customWidth="1"/>
    <col min="537" max="537" width="11.33203125" style="166" customWidth="1"/>
    <col min="538" max="538" width="12.44140625" style="166" customWidth="1"/>
    <col min="539" max="539" width="11.33203125" style="166" customWidth="1"/>
    <col min="540" max="540" width="14.44140625" style="166" customWidth="1"/>
    <col min="541" max="541" width="15.77734375" style="166" customWidth="1"/>
    <col min="542" max="542" width="11.33203125" style="166" customWidth="1"/>
    <col min="543" max="543" width="14.6640625" style="166" customWidth="1"/>
    <col min="544" max="544" width="2.21875" style="166" customWidth="1"/>
    <col min="545" max="545" width="9.44140625" style="166" customWidth="1"/>
    <col min="546" max="546" width="11.109375" style="166" customWidth="1"/>
    <col min="547" max="768" width="20.6640625" style="166"/>
    <col min="769" max="769" width="4.6640625" style="166" customWidth="1"/>
    <col min="770" max="770" width="59.6640625" style="166" customWidth="1"/>
    <col min="771" max="771" width="14.21875" style="166" customWidth="1"/>
    <col min="772" max="772" width="13" style="166" customWidth="1"/>
    <col min="773" max="773" width="11.33203125" style="166" customWidth="1"/>
    <col min="774" max="774" width="15.109375" style="166" customWidth="1"/>
    <col min="775" max="775" width="12.88671875" style="166" customWidth="1"/>
    <col min="776" max="776" width="11.33203125" style="166" customWidth="1"/>
    <col min="777" max="777" width="12.88671875" style="166" customWidth="1"/>
    <col min="778" max="779" width="11.33203125" style="166" customWidth="1"/>
    <col min="780" max="780" width="12.33203125" style="166" customWidth="1"/>
    <col min="781" max="781" width="18" style="166" customWidth="1"/>
    <col min="782" max="783" width="11.33203125" style="166" customWidth="1"/>
    <col min="784" max="784" width="13.77734375" style="166" customWidth="1"/>
    <col min="785" max="785" width="11.33203125" style="166" customWidth="1"/>
    <col min="786" max="786" width="14.33203125" style="166" customWidth="1"/>
    <col min="787" max="788" width="11.33203125" style="166" customWidth="1"/>
    <col min="789" max="789" width="13.88671875" style="166" customWidth="1"/>
    <col min="790" max="791" width="11.33203125" style="166" customWidth="1"/>
    <col min="792" max="792" width="13.88671875" style="166" customWidth="1"/>
    <col min="793" max="793" width="11.33203125" style="166" customWidth="1"/>
    <col min="794" max="794" width="12.44140625" style="166" customWidth="1"/>
    <col min="795" max="795" width="11.33203125" style="166" customWidth="1"/>
    <col min="796" max="796" width="14.44140625" style="166" customWidth="1"/>
    <col min="797" max="797" width="15.77734375" style="166" customWidth="1"/>
    <col min="798" max="798" width="11.33203125" style="166" customWidth="1"/>
    <col min="799" max="799" width="14.6640625" style="166" customWidth="1"/>
    <col min="800" max="800" width="2.21875" style="166" customWidth="1"/>
    <col min="801" max="801" width="9.44140625" style="166" customWidth="1"/>
    <col min="802" max="802" width="11.109375" style="166" customWidth="1"/>
    <col min="803" max="1024" width="20.6640625" style="166"/>
    <col min="1025" max="1025" width="4.6640625" style="166" customWidth="1"/>
    <col min="1026" max="1026" width="59.6640625" style="166" customWidth="1"/>
    <col min="1027" max="1027" width="14.21875" style="166" customWidth="1"/>
    <col min="1028" max="1028" width="13" style="166" customWidth="1"/>
    <col min="1029" max="1029" width="11.33203125" style="166" customWidth="1"/>
    <col min="1030" max="1030" width="15.109375" style="166" customWidth="1"/>
    <col min="1031" max="1031" width="12.88671875" style="166" customWidth="1"/>
    <col min="1032" max="1032" width="11.33203125" style="166" customWidth="1"/>
    <col min="1033" max="1033" width="12.88671875" style="166" customWidth="1"/>
    <col min="1034" max="1035" width="11.33203125" style="166" customWidth="1"/>
    <col min="1036" max="1036" width="12.33203125" style="166" customWidth="1"/>
    <col min="1037" max="1037" width="18" style="166" customWidth="1"/>
    <col min="1038" max="1039" width="11.33203125" style="166" customWidth="1"/>
    <col min="1040" max="1040" width="13.77734375" style="166" customWidth="1"/>
    <col min="1041" max="1041" width="11.33203125" style="166" customWidth="1"/>
    <col min="1042" max="1042" width="14.33203125" style="166" customWidth="1"/>
    <col min="1043" max="1044" width="11.33203125" style="166" customWidth="1"/>
    <col min="1045" max="1045" width="13.88671875" style="166" customWidth="1"/>
    <col min="1046" max="1047" width="11.33203125" style="166" customWidth="1"/>
    <col min="1048" max="1048" width="13.88671875" style="166" customWidth="1"/>
    <col min="1049" max="1049" width="11.33203125" style="166" customWidth="1"/>
    <col min="1050" max="1050" width="12.44140625" style="166" customWidth="1"/>
    <col min="1051" max="1051" width="11.33203125" style="166" customWidth="1"/>
    <col min="1052" max="1052" width="14.44140625" style="166" customWidth="1"/>
    <col min="1053" max="1053" width="15.77734375" style="166" customWidth="1"/>
    <col min="1054" max="1054" width="11.33203125" style="166" customWidth="1"/>
    <col min="1055" max="1055" width="14.6640625" style="166" customWidth="1"/>
    <col min="1056" max="1056" width="2.21875" style="166" customWidth="1"/>
    <col min="1057" max="1057" width="9.44140625" style="166" customWidth="1"/>
    <col min="1058" max="1058" width="11.109375" style="166" customWidth="1"/>
    <col min="1059" max="1280" width="20.6640625" style="166"/>
    <col min="1281" max="1281" width="4.6640625" style="166" customWidth="1"/>
    <col min="1282" max="1282" width="59.6640625" style="166" customWidth="1"/>
    <col min="1283" max="1283" width="14.21875" style="166" customWidth="1"/>
    <col min="1284" max="1284" width="13" style="166" customWidth="1"/>
    <col min="1285" max="1285" width="11.33203125" style="166" customWidth="1"/>
    <col min="1286" max="1286" width="15.109375" style="166" customWidth="1"/>
    <col min="1287" max="1287" width="12.88671875" style="166" customWidth="1"/>
    <col min="1288" max="1288" width="11.33203125" style="166" customWidth="1"/>
    <col min="1289" max="1289" width="12.88671875" style="166" customWidth="1"/>
    <col min="1290" max="1291" width="11.33203125" style="166" customWidth="1"/>
    <col min="1292" max="1292" width="12.33203125" style="166" customWidth="1"/>
    <col min="1293" max="1293" width="18" style="166" customWidth="1"/>
    <col min="1294" max="1295" width="11.33203125" style="166" customWidth="1"/>
    <col min="1296" max="1296" width="13.77734375" style="166" customWidth="1"/>
    <col min="1297" max="1297" width="11.33203125" style="166" customWidth="1"/>
    <col min="1298" max="1298" width="14.33203125" style="166" customWidth="1"/>
    <col min="1299" max="1300" width="11.33203125" style="166" customWidth="1"/>
    <col min="1301" max="1301" width="13.88671875" style="166" customWidth="1"/>
    <col min="1302" max="1303" width="11.33203125" style="166" customWidth="1"/>
    <col min="1304" max="1304" width="13.88671875" style="166" customWidth="1"/>
    <col min="1305" max="1305" width="11.33203125" style="166" customWidth="1"/>
    <col min="1306" max="1306" width="12.44140625" style="166" customWidth="1"/>
    <col min="1307" max="1307" width="11.33203125" style="166" customWidth="1"/>
    <col min="1308" max="1308" width="14.44140625" style="166" customWidth="1"/>
    <col min="1309" max="1309" width="15.77734375" style="166" customWidth="1"/>
    <col min="1310" max="1310" width="11.33203125" style="166" customWidth="1"/>
    <col min="1311" max="1311" width="14.6640625" style="166" customWidth="1"/>
    <col min="1312" max="1312" width="2.21875" style="166" customWidth="1"/>
    <col min="1313" max="1313" width="9.44140625" style="166" customWidth="1"/>
    <col min="1314" max="1314" width="11.109375" style="166" customWidth="1"/>
    <col min="1315" max="1536" width="20.6640625" style="166"/>
    <col min="1537" max="1537" width="4.6640625" style="166" customWidth="1"/>
    <col min="1538" max="1538" width="59.6640625" style="166" customWidth="1"/>
    <col min="1539" max="1539" width="14.21875" style="166" customWidth="1"/>
    <col min="1540" max="1540" width="13" style="166" customWidth="1"/>
    <col min="1541" max="1541" width="11.33203125" style="166" customWidth="1"/>
    <col min="1542" max="1542" width="15.109375" style="166" customWidth="1"/>
    <col min="1543" max="1543" width="12.88671875" style="166" customWidth="1"/>
    <col min="1544" max="1544" width="11.33203125" style="166" customWidth="1"/>
    <col min="1545" max="1545" width="12.88671875" style="166" customWidth="1"/>
    <col min="1546" max="1547" width="11.33203125" style="166" customWidth="1"/>
    <col min="1548" max="1548" width="12.33203125" style="166" customWidth="1"/>
    <col min="1549" max="1549" width="18" style="166" customWidth="1"/>
    <col min="1550" max="1551" width="11.33203125" style="166" customWidth="1"/>
    <col min="1552" max="1552" width="13.77734375" style="166" customWidth="1"/>
    <col min="1553" max="1553" width="11.33203125" style="166" customWidth="1"/>
    <col min="1554" max="1554" width="14.33203125" style="166" customWidth="1"/>
    <col min="1555" max="1556" width="11.33203125" style="166" customWidth="1"/>
    <col min="1557" max="1557" width="13.88671875" style="166" customWidth="1"/>
    <col min="1558" max="1559" width="11.33203125" style="166" customWidth="1"/>
    <col min="1560" max="1560" width="13.88671875" style="166" customWidth="1"/>
    <col min="1561" max="1561" width="11.33203125" style="166" customWidth="1"/>
    <col min="1562" max="1562" width="12.44140625" style="166" customWidth="1"/>
    <col min="1563" max="1563" width="11.33203125" style="166" customWidth="1"/>
    <col min="1564" max="1564" width="14.44140625" style="166" customWidth="1"/>
    <col min="1565" max="1565" width="15.77734375" style="166" customWidth="1"/>
    <col min="1566" max="1566" width="11.33203125" style="166" customWidth="1"/>
    <col min="1567" max="1567" width="14.6640625" style="166" customWidth="1"/>
    <col min="1568" max="1568" width="2.21875" style="166" customWidth="1"/>
    <col min="1569" max="1569" width="9.44140625" style="166" customWidth="1"/>
    <col min="1570" max="1570" width="11.109375" style="166" customWidth="1"/>
    <col min="1571" max="1792" width="20.6640625" style="166"/>
    <col min="1793" max="1793" width="4.6640625" style="166" customWidth="1"/>
    <col min="1794" max="1794" width="59.6640625" style="166" customWidth="1"/>
    <col min="1795" max="1795" width="14.21875" style="166" customWidth="1"/>
    <col min="1796" max="1796" width="13" style="166" customWidth="1"/>
    <col min="1797" max="1797" width="11.33203125" style="166" customWidth="1"/>
    <col min="1798" max="1798" width="15.109375" style="166" customWidth="1"/>
    <col min="1799" max="1799" width="12.88671875" style="166" customWidth="1"/>
    <col min="1800" max="1800" width="11.33203125" style="166" customWidth="1"/>
    <col min="1801" max="1801" width="12.88671875" style="166" customWidth="1"/>
    <col min="1802" max="1803" width="11.33203125" style="166" customWidth="1"/>
    <col min="1804" max="1804" width="12.33203125" style="166" customWidth="1"/>
    <col min="1805" max="1805" width="18" style="166" customWidth="1"/>
    <col min="1806" max="1807" width="11.33203125" style="166" customWidth="1"/>
    <col min="1808" max="1808" width="13.77734375" style="166" customWidth="1"/>
    <col min="1809" max="1809" width="11.33203125" style="166" customWidth="1"/>
    <col min="1810" max="1810" width="14.33203125" style="166" customWidth="1"/>
    <col min="1811" max="1812" width="11.33203125" style="166" customWidth="1"/>
    <col min="1813" max="1813" width="13.88671875" style="166" customWidth="1"/>
    <col min="1814" max="1815" width="11.33203125" style="166" customWidth="1"/>
    <col min="1816" max="1816" width="13.88671875" style="166" customWidth="1"/>
    <col min="1817" max="1817" width="11.33203125" style="166" customWidth="1"/>
    <col min="1818" max="1818" width="12.44140625" style="166" customWidth="1"/>
    <col min="1819" max="1819" width="11.33203125" style="166" customWidth="1"/>
    <col min="1820" max="1820" width="14.44140625" style="166" customWidth="1"/>
    <col min="1821" max="1821" width="15.77734375" style="166" customWidth="1"/>
    <col min="1822" max="1822" width="11.33203125" style="166" customWidth="1"/>
    <col min="1823" max="1823" width="14.6640625" style="166" customWidth="1"/>
    <col min="1824" max="1824" width="2.21875" style="166" customWidth="1"/>
    <col min="1825" max="1825" width="9.44140625" style="166" customWidth="1"/>
    <col min="1826" max="1826" width="11.109375" style="166" customWidth="1"/>
    <col min="1827" max="2048" width="20.6640625" style="166"/>
    <col min="2049" max="2049" width="4.6640625" style="166" customWidth="1"/>
    <col min="2050" max="2050" width="59.6640625" style="166" customWidth="1"/>
    <col min="2051" max="2051" width="14.21875" style="166" customWidth="1"/>
    <col min="2052" max="2052" width="13" style="166" customWidth="1"/>
    <col min="2053" max="2053" width="11.33203125" style="166" customWidth="1"/>
    <col min="2054" max="2054" width="15.109375" style="166" customWidth="1"/>
    <col min="2055" max="2055" width="12.88671875" style="166" customWidth="1"/>
    <col min="2056" max="2056" width="11.33203125" style="166" customWidth="1"/>
    <col min="2057" max="2057" width="12.88671875" style="166" customWidth="1"/>
    <col min="2058" max="2059" width="11.33203125" style="166" customWidth="1"/>
    <col min="2060" max="2060" width="12.33203125" style="166" customWidth="1"/>
    <col min="2061" max="2061" width="18" style="166" customWidth="1"/>
    <col min="2062" max="2063" width="11.33203125" style="166" customWidth="1"/>
    <col min="2064" max="2064" width="13.77734375" style="166" customWidth="1"/>
    <col min="2065" max="2065" width="11.33203125" style="166" customWidth="1"/>
    <col min="2066" max="2066" width="14.33203125" style="166" customWidth="1"/>
    <col min="2067" max="2068" width="11.33203125" style="166" customWidth="1"/>
    <col min="2069" max="2069" width="13.88671875" style="166" customWidth="1"/>
    <col min="2070" max="2071" width="11.33203125" style="166" customWidth="1"/>
    <col min="2072" max="2072" width="13.88671875" style="166" customWidth="1"/>
    <col min="2073" max="2073" width="11.33203125" style="166" customWidth="1"/>
    <col min="2074" max="2074" width="12.44140625" style="166" customWidth="1"/>
    <col min="2075" max="2075" width="11.33203125" style="166" customWidth="1"/>
    <col min="2076" max="2076" width="14.44140625" style="166" customWidth="1"/>
    <col min="2077" max="2077" width="15.77734375" style="166" customWidth="1"/>
    <col min="2078" max="2078" width="11.33203125" style="166" customWidth="1"/>
    <col min="2079" max="2079" width="14.6640625" style="166" customWidth="1"/>
    <col min="2080" max="2080" width="2.21875" style="166" customWidth="1"/>
    <col min="2081" max="2081" width="9.44140625" style="166" customWidth="1"/>
    <col min="2082" max="2082" width="11.109375" style="166" customWidth="1"/>
    <col min="2083" max="2304" width="20.6640625" style="166"/>
    <col min="2305" max="2305" width="4.6640625" style="166" customWidth="1"/>
    <col min="2306" max="2306" width="59.6640625" style="166" customWidth="1"/>
    <col min="2307" max="2307" width="14.21875" style="166" customWidth="1"/>
    <col min="2308" max="2308" width="13" style="166" customWidth="1"/>
    <col min="2309" max="2309" width="11.33203125" style="166" customWidth="1"/>
    <col min="2310" max="2310" width="15.109375" style="166" customWidth="1"/>
    <col min="2311" max="2311" width="12.88671875" style="166" customWidth="1"/>
    <col min="2312" max="2312" width="11.33203125" style="166" customWidth="1"/>
    <col min="2313" max="2313" width="12.88671875" style="166" customWidth="1"/>
    <col min="2314" max="2315" width="11.33203125" style="166" customWidth="1"/>
    <col min="2316" max="2316" width="12.33203125" style="166" customWidth="1"/>
    <col min="2317" max="2317" width="18" style="166" customWidth="1"/>
    <col min="2318" max="2319" width="11.33203125" style="166" customWidth="1"/>
    <col min="2320" max="2320" width="13.77734375" style="166" customWidth="1"/>
    <col min="2321" max="2321" width="11.33203125" style="166" customWidth="1"/>
    <col min="2322" max="2322" width="14.33203125" style="166" customWidth="1"/>
    <col min="2323" max="2324" width="11.33203125" style="166" customWidth="1"/>
    <col min="2325" max="2325" width="13.88671875" style="166" customWidth="1"/>
    <col min="2326" max="2327" width="11.33203125" style="166" customWidth="1"/>
    <col min="2328" max="2328" width="13.88671875" style="166" customWidth="1"/>
    <col min="2329" max="2329" width="11.33203125" style="166" customWidth="1"/>
    <col min="2330" max="2330" width="12.44140625" style="166" customWidth="1"/>
    <col min="2331" max="2331" width="11.33203125" style="166" customWidth="1"/>
    <col min="2332" max="2332" width="14.44140625" style="166" customWidth="1"/>
    <col min="2333" max="2333" width="15.77734375" style="166" customWidth="1"/>
    <col min="2334" max="2334" width="11.33203125" style="166" customWidth="1"/>
    <col min="2335" max="2335" width="14.6640625" style="166" customWidth="1"/>
    <col min="2336" max="2336" width="2.21875" style="166" customWidth="1"/>
    <col min="2337" max="2337" width="9.44140625" style="166" customWidth="1"/>
    <col min="2338" max="2338" width="11.109375" style="166" customWidth="1"/>
    <col min="2339" max="2560" width="20.6640625" style="166"/>
    <col min="2561" max="2561" width="4.6640625" style="166" customWidth="1"/>
    <col min="2562" max="2562" width="59.6640625" style="166" customWidth="1"/>
    <col min="2563" max="2563" width="14.21875" style="166" customWidth="1"/>
    <col min="2564" max="2564" width="13" style="166" customWidth="1"/>
    <col min="2565" max="2565" width="11.33203125" style="166" customWidth="1"/>
    <col min="2566" max="2566" width="15.109375" style="166" customWidth="1"/>
    <col min="2567" max="2567" width="12.88671875" style="166" customWidth="1"/>
    <col min="2568" max="2568" width="11.33203125" style="166" customWidth="1"/>
    <col min="2569" max="2569" width="12.88671875" style="166" customWidth="1"/>
    <col min="2570" max="2571" width="11.33203125" style="166" customWidth="1"/>
    <col min="2572" max="2572" width="12.33203125" style="166" customWidth="1"/>
    <col min="2573" max="2573" width="18" style="166" customWidth="1"/>
    <col min="2574" max="2575" width="11.33203125" style="166" customWidth="1"/>
    <col min="2576" max="2576" width="13.77734375" style="166" customWidth="1"/>
    <col min="2577" max="2577" width="11.33203125" style="166" customWidth="1"/>
    <col min="2578" max="2578" width="14.33203125" style="166" customWidth="1"/>
    <col min="2579" max="2580" width="11.33203125" style="166" customWidth="1"/>
    <col min="2581" max="2581" width="13.88671875" style="166" customWidth="1"/>
    <col min="2582" max="2583" width="11.33203125" style="166" customWidth="1"/>
    <col min="2584" max="2584" width="13.88671875" style="166" customWidth="1"/>
    <col min="2585" max="2585" width="11.33203125" style="166" customWidth="1"/>
    <col min="2586" max="2586" width="12.44140625" style="166" customWidth="1"/>
    <col min="2587" max="2587" width="11.33203125" style="166" customWidth="1"/>
    <col min="2588" max="2588" width="14.44140625" style="166" customWidth="1"/>
    <col min="2589" max="2589" width="15.77734375" style="166" customWidth="1"/>
    <col min="2590" max="2590" width="11.33203125" style="166" customWidth="1"/>
    <col min="2591" max="2591" width="14.6640625" style="166" customWidth="1"/>
    <col min="2592" max="2592" width="2.21875" style="166" customWidth="1"/>
    <col min="2593" max="2593" width="9.44140625" style="166" customWidth="1"/>
    <col min="2594" max="2594" width="11.109375" style="166" customWidth="1"/>
    <col min="2595" max="2816" width="20.6640625" style="166"/>
    <col min="2817" max="2817" width="4.6640625" style="166" customWidth="1"/>
    <col min="2818" max="2818" width="59.6640625" style="166" customWidth="1"/>
    <col min="2819" max="2819" width="14.21875" style="166" customWidth="1"/>
    <col min="2820" max="2820" width="13" style="166" customWidth="1"/>
    <col min="2821" max="2821" width="11.33203125" style="166" customWidth="1"/>
    <col min="2822" max="2822" width="15.109375" style="166" customWidth="1"/>
    <col min="2823" max="2823" width="12.88671875" style="166" customWidth="1"/>
    <col min="2824" max="2824" width="11.33203125" style="166" customWidth="1"/>
    <col min="2825" max="2825" width="12.88671875" style="166" customWidth="1"/>
    <col min="2826" max="2827" width="11.33203125" style="166" customWidth="1"/>
    <col min="2828" max="2828" width="12.33203125" style="166" customWidth="1"/>
    <col min="2829" max="2829" width="18" style="166" customWidth="1"/>
    <col min="2830" max="2831" width="11.33203125" style="166" customWidth="1"/>
    <col min="2832" max="2832" width="13.77734375" style="166" customWidth="1"/>
    <col min="2833" max="2833" width="11.33203125" style="166" customWidth="1"/>
    <col min="2834" max="2834" width="14.33203125" style="166" customWidth="1"/>
    <col min="2835" max="2836" width="11.33203125" style="166" customWidth="1"/>
    <col min="2837" max="2837" width="13.88671875" style="166" customWidth="1"/>
    <col min="2838" max="2839" width="11.33203125" style="166" customWidth="1"/>
    <col min="2840" max="2840" width="13.88671875" style="166" customWidth="1"/>
    <col min="2841" max="2841" width="11.33203125" style="166" customWidth="1"/>
    <col min="2842" max="2842" width="12.44140625" style="166" customWidth="1"/>
    <col min="2843" max="2843" width="11.33203125" style="166" customWidth="1"/>
    <col min="2844" max="2844" width="14.44140625" style="166" customWidth="1"/>
    <col min="2845" max="2845" width="15.77734375" style="166" customWidth="1"/>
    <col min="2846" max="2846" width="11.33203125" style="166" customWidth="1"/>
    <col min="2847" max="2847" width="14.6640625" style="166" customWidth="1"/>
    <col min="2848" max="2848" width="2.21875" style="166" customWidth="1"/>
    <col min="2849" max="2849" width="9.44140625" style="166" customWidth="1"/>
    <col min="2850" max="2850" width="11.109375" style="166" customWidth="1"/>
    <col min="2851" max="3072" width="20.6640625" style="166"/>
    <col min="3073" max="3073" width="4.6640625" style="166" customWidth="1"/>
    <col min="3074" max="3074" width="59.6640625" style="166" customWidth="1"/>
    <col min="3075" max="3075" width="14.21875" style="166" customWidth="1"/>
    <col min="3076" max="3076" width="13" style="166" customWidth="1"/>
    <col min="3077" max="3077" width="11.33203125" style="166" customWidth="1"/>
    <col min="3078" max="3078" width="15.109375" style="166" customWidth="1"/>
    <col min="3079" max="3079" width="12.88671875" style="166" customWidth="1"/>
    <col min="3080" max="3080" width="11.33203125" style="166" customWidth="1"/>
    <col min="3081" max="3081" width="12.88671875" style="166" customWidth="1"/>
    <col min="3082" max="3083" width="11.33203125" style="166" customWidth="1"/>
    <col min="3084" max="3084" width="12.33203125" style="166" customWidth="1"/>
    <col min="3085" max="3085" width="18" style="166" customWidth="1"/>
    <col min="3086" max="3087" width="11.33203125" style="166" customWidth="1"/>
    <col min="3088" max="3088" width="13.77734375" style="166" customWidth="1"/>
    <col min="3089" max="3089" width="11.33203125" style="166" customWidth="1"/>
    <col min="3090" max="3090" width="14.33203125" style="166" customWidth="1"/>
    <col min="3091" max="3092" width="11.33203125" style="166" customWidth="1"/>
    <col min="3093" max="3093" width="13.88671875" style="166" customWidth="1"/>
    <col min="3094" max="3095" width="11.33203125" style="166" customWidth="1"/>
    <col min="3096" max="3096" width="13.88671875" style="166" customWidth="1"/>
    <col min="3097" max="3097" width="11.33203125" style="166" customWidth="1"/>
    <col min="3098" max="3098" width="12.44140625" style="166" customWidth="1"/>
    <col min="3099" max="3099" width="11.33203125" style="166" customWidth="1"/>
    <col min="3100" max="3100" width="14.44140625" style="166" customWidth="1"/>
    <col min="3101" max="3101" width="15.77734375" style="166" customWidth="1"/>
    <col min="3102" max="3102" width="11.33203125" style="166" customWidth="1"/>
    <col min="3103" max="3103" width="14.6640625" style="166" customWidth="1"/>
    <col min="3104" max="3104" width="2.21875" style="166" customWidth="1"/>
    <col min="3105" max="3105" width="9.44140625" style="166" customWidth="1"/>
    <col min="3106" max="3106" width="11.109375" style="166" customWidth="1"/>
    <col min="3107" max="3328" width="20.6640625" style="166"/>
    <col min="3329" max="3329" width="4.6640625" style="166" customWidth="1"/>
    <col min="3330" max="3330" width="59.6640625" style="166" customWidth="1"/>
    <col min="3331" max="3331" width="14.21875" style="166" customWidth="1"/>
    <col min="3332" max="3332" width="13" style="166" customWidth="1"/>
    <col min="3333" max="3333" width="11.33203125" style="166" customWidth="1"/>
    <col min="3334" max="3334" width="15.109375" style="166" customWidth="1"/>
    <col min="3335" max="3335" width="12.88671875" style="166" customWidth="1"/>
    <col min="3336" max="3336" width="11.33203125" style="166" customWidth="1"/>
    <col min="3337" max="3337" width="12.88671875" style="166" customWidth="1"/>
    <col min="3338" max="3339" width="11.33203125" style="166" customWidth="1"/>
    <col min="3340" max="3340" width="12.33203125" style="166" customWidth="1"/>
    <col min="3341" max="3341" width="18" style="166" customWidth="1"/>
    <col min="3342" max="3343" width="11.33203125" style="166" customWidth="1"/>
    <col min="3344" max="3344" width="13.77734375" style="166" customWidth="1"/>
    <col min="3345" max="3345" width="11.33203125" style="166" customWidth="1"/>
    <col min="3346" max="3346" width="14.33203125" style="166" customWidth="1"/>
    <col min="3347" max="3348" width="11.33203125" style="166" customWidth="1"/>
    <col min="3349" max="3349" width="13.88671875" style="166" customWidth="1"/>
    <col min="3350" max="3351" width="11.33203125" style="166" customWidth="1"/>
    <col min="3352" max="3352" width="13.88671875" style="166" customWidth="1"/>
    <col min="3353" max="3353" width="11.33203125" style="166" customWidth="1"/>
    <col min="3354" max="3354" width="12.44140625" style="166" customWidth="1"/>
    <col min="3355" max="3355" width="11.33203125" style="166" customWidth="1"/>
    <col min="3356" max="3356" width="14.44140625" style="166" customWidth="1"/>
    <col min="3357" max="3357" width="15.77734375" style="166" customWidth="1"/>
    <col min="3358" max="3358" width="11.33203125" style="166" customWidth="1"/>
    <col min="3359" max="3359" width="14.6640625" style="166" customWidth="1"/>
    <col min="3360" max="3360" width="2.21875" style="166" customWidth="1"/>
    <col min="3361" max="3361" width="9.44140625" style="166" customWidth="1"/>
    <col min="3362" max="3362" width="11.109375" style="166" customWidth="1"/>
    <col min="3363" max="3584" width="20.6640625" style="166"/>
    <col min="3585" max="3585" width="4.6640625" style="166" customWidth="1"/>
    <col min="3586" max="3586" width="59.6640625" style="166" customWidth="1"/>
    <col min="3587" max="3587" width="14.21875" style="166" customWidth="1"/>
    <col min="3588" max="3588" width="13" style="166" customWidth="1"/>
    <col min="3589" max="3589" width="11.33203125" style="166" customWidth="1"/>
    <col min="3590" max="3590" width="15.109375" style="166" customWidth="1"/>
    <col min="3591" max="3591" width="12.88671875" style="166" customWidth="1"/>
    <col min="3592" max="3592" width="11.33203125" style="166" customWidth="1"/>
    <col min="3593" max="3593" width="12.88671875" style="166" customWidth="1"/>
    <col min="3594" max="3595" width="11.33203125" style="166" customWidth="1"/>
    <col min="3596" max="3596" width="12.33203125" style="166" customWidth="1"/>
    <col min="3597" max="3597" width="18" style="166" customWidth="1"/>
    <col min="3598" max="3599" width="11.33203125" style="166" customWidth="1"/>
    <col min="3600" max="3600" width="13.77734375" style="166" customWidth="1"/>
    <col min="3601" max="3601" width="11.33203125" style="166" customWidth="1"/>
    <col min="3602" max="3602" width="14.33203125" style="166" customWidth="1"/>
    <col min="3603" max="3604" width="11.33203125" style="166" customWidth="1"/>
    <col min="3605" max="3605" width="13.88671875" style="166" customWidth="1"/>
    <col min="3606" max="3607" width="11.33203125" style="166" customWidth="1"/>
    <col min="3608" max="3608" width="13.88671875" style="166" customWidth="1"/>
    <col min="3609" max="3609" width="11.33203125" style="166" customWidth="1"/>
    <col min="3610" max="3610" width="12.44140625" style="166" customWidth="1"/>
    <col min="3611" max="3611" width="11.33203125" style="166" customWidth="1"/>
    <col min="3612" max="3612" width="14.44140625" style="166" customWidth="1"/>
    <col min="3613" max="3613" width="15.77734375" style="166" customWidth="1"/>
    <col min="3614" max="3614" width="11.33203125" style="166" customWidth="1"/>
    <col min="3615" max="3615" width="14.6640625" style="166" customWidth="1"/>
    <col min="3616" max="3616" width="2.21875" style="166" customWidth="1"/>
    <col min="3617" max="3617" width="9.44140625" style="166" customWidth="1"/>
    <col min="3618" max="3618" width="11.109375" style="166" customWidth="1"/>
    <col min="3619" max="3840" width="20.6640625" style="166"/>
    <col min="3841" max="3841" width="4.6640625" style="166" customWidth="1"/>
    <col min="3842" max="3842" width="59.6640625" style="166" customWidth="1"/>
    <col min="3843" max="3843" width="14.21875" style="166" customWidth="1"/>
    <col min="3844" max="3844" width="13" style="166" customWidth="1"/>
    <col min="3845" max="3845" width="11.33203125" style="166" customWidth="1"/>
    <col min="3846" max="3846" width="15.109375" style="166" customWidth="1"/>
    <col min="3847" max="3847" width="12.88671875" style="166" customWidth="1"/>
    <col min="3848" max="3848" width="11.33203125" style="166" customWidth="1"/>
    <col min="3849" max="3849" width="12.88671875" style="166" customWidth="1"/>
    <col min="3850" max="3851" width="11.33203125" style="166" customWidth="1"/>
    <col min="3852" max="3852" width="12.33203125" style="166" customWidth="1"/>
    <col min="3853" max="3853" width="18" style="166" customWidth="1"/>
    <col min="3854" max="3855" width="11.33203125" style="166" customWidth="1"/>
    <col min="3856" max="3856" width="13.77734375" style="166" customWidth="1"/>
    <col min="3857" max="3857" width="11.33203125" style="166" customWidth="1"/>
    <col min="3858" max="3858" width="14.33203125" style="166" customWidth="1"/>
    <col min="3859" max="3860" width="11.33203125" style="166" customWidth="1"/>
    <col min="3861" max="3861" width="13.88671875" style="166" customWidth="1"/>
    <col min="3862" max="3863" width="11.33203125" style="166" customWidth="1"/>
    <col min="3864" max="3864" width="13.88671875" style="166" customWidth="1"/>
    <col min="3865" max="3865" width="11.33203125" style="166" customWidth="1"/>
    <col min="3866" max="3866" width="12.44140625" style="166" customWidth="1"/>
    <col min="3867" max="3867" width="11.33203125" style="166" customWidth="1"/>
    <col min="3868" max="3868" width="14.44140625" style="166" customWidth="1"/>
    <col min="3869" max="3869" width="15.77734375" style="166" customWidth="1"/>
    <col min="3870" max="3870" width="11.33203125" style="166" customWidth="1"/>
    <col min="3871" max="3871" width="14.6640625" style="166" customWidth="1"/>
    <col min="3872" max="3872" width="2.21875" style="166" customWidth="1"/>
    <col min="3873" max="3873" width="9.44140625" style="166" customWidth="1"/>
    <col min="3874" max="3874" width="11.109375" style="166" customWidth="1"/>
    <col min="3875" max="4096" width="20.6640625" style="166"/>
    <col min="4097" max="4097" width="4.6640625" style="166" customWidth="1"/>
    <col min="4098" max="4098" width="59.6640625" style="166" customWidth="1"/>
    <col min="4099" max="4099" width="14.21875" style="166" customWidth="1"/>
    <col min="4100" max="4100" width="13" style="166" customWidth="1"/>
    <col min="4101" max="4101" width="11.33203125" style="166" customWidth="1"/>
    <col min="4102" max="4102" width="15.109375" style="166" customWidth="1"/>
    <col min="4103" max="4103" width="12.88671875" style="166" customWidth="1"/>
    <col min="4104" max="4104" width="11.33203125" style="166" customWidth="1"/>
    <col min="4105" max="4105" width="12.88671875" style="166" customWidth="1"/>
    <col min="4106" max="4107" width="11.33203125" style="166" customWidth="1"/>
    <col min="4108" max="4108" width="12.33203125" style="166" customWidth="1"/>
    <col min="4109" max="4109" width="18" style="166" customWidth="1"/>
    <col min="4110" max="4111" width="11.33203125" style="166" customWidth="1"/>
    <col min="4112" max="4112" width="13.77734375" style="166" customWidth="1"/>
    <col min="4113" max="4113" width="11.33203125" style="166" customWidth="1"/>
    <col min="4114" max="4114" width="14.33203125" style="166" customWidth="1"/>
    <col min="4115" max="4116" width="11.33203125" style="166" customWidth="1"/>
    <col min="4117" max="4117" width="13.88671875" style="166" customWidth="1"/>
    <col min="4118" max="4119" width="11.33203125" style="166" customWidth="1"/>
    <col min="4120" max="4120" width="13.88671875" style="166" customWidth="1"/>
    <col min="4121" max="4121" width="11.33203125" style="166" customWidth="1"/>
    <col min="4122" max="4122" width="12.44140625" style="166" customWidth="1"/>
    <col min="4123" max="4123" width="11.33203125" style="166" customWidth="1"/>
    <col min="4124" max="4124" width="14.44140625" style="166" customWidth="1"/>
    <col min="4125" max="4125" width="15.77734375" style="166" customWidth="1"/>
    <col min="4126" max="4126" width="11.33203125" style="166" customWidth="1"/>
    <col min="4127" max="4127" width="14.6640625" style="166" customWidth="1"/>
    <col min="4128" max="4128" width="2.21875" style="166" customWidth="1"/>
    <col min="4129" max="4129" width="9.44140625" style="166" customWidth="1"/>
    <col min="4130" max="4130" width="11.109375" style="166" customWidth="1"/>
    <col min="4131" max="4352" width="20.6640625" style="166"/>
    <col min="4353" max="4353" width="4.6640625" style="166" customWidth="1"/>
    <col min="4354" max="4354" width="59.6640625" style="166" customWidth="1"/>
    <col min="4355" max="4355" width="14.21875" style="166" customWidth="1"/>
    <col min="4356" max="4356" width="13" style="166" customWidth="1"/>
    <col min="4357" max="4357" width="11.33203125" style="166" customWidth="1"/>
    <col min="4358" max="4358" width="15.109375" style="166" customWidth="1"/>
    <col min="4359" max="4359" width="12.88671875" style="166" customWidth="1"/>
    <col min="4360" max="4360" width="11.33203125" style="166" customWidth="1"/>
    <col min="4361" max="4361" width="12.88671875" style="166" customWidth="1"/>
    <col min="4362" max="4363" width="11.33203125" style="166" customWidth="1"/>
    <col min="4364" max="4364" width="12.33203125" style="166" customWidth="1"/>
    <col min="4365" max="4365" width="18" style="166" customWidth="1"/>
    <col min="4366" max="4367" width="11.33203125" style="166" customWidth="1"/>
    <col min="4368" max="4368" width="13.77734375" style="166" customWidth="1"/>
    <col min="4369" max="4369" width="11.33203125" style="166" customWidth="1"/>
    <col min="4370" max="4370" width="14.33203125" style="166" customWidth="1"/>
    <col min="4371" max="4372" width="11.33203125" style="166" customWidth="1"/>
    <col min="4373" max="4373" width="13.88671875" style="166" customWidth="1"/>
    <col min="4374" max="4375" width="11.33203125" style="166" customWidth="1"/>
    <col min="4376" max="4376" width="13.88671875" style="166" customWidth="1"/>
    <col min="4377" max="4377" width="11.33203125" style="166" customWidth="1"/>
    <col min="4378" max="4378" width="12.44140625" style="166" customWidth="1"/>
    <col min="4379" max="4379" width="11.33203125" style="166" customWidth="1"/>
    <col min="4380" max="4380" width="14.44140625" style="166" customWidth="1"/>
    <col min="4381" max="4381" width="15.77734375" style="166" customWidth="1"/>
    <col min="4382" max="4382" width="11.33203125" style="166" customWidth="1"/>
    <col min="4383" max="4383" width="14.6640625" style="166" customWidth="1"/>
    <col min="4384" max="4384" width="2.21875" style="166" customWidth="1"/>
    <col min="4385" max="4385" width="9.44140625" style="166" customWidth="1"/>
    <col min="4386" max="4386" width="11.109375" style="166" customWidth="1"/>
    <col min="4387" max="4608" width="20.6640625" style="166"/>
    <col min="4609" max="4609" width="4.6640625" style="166" customWidth="1"/>
    <col min="4610" max="4610" width="59.6640625" style="166" customWidth="1"/>
    <col min="4611" max="4611" width="14.21875" style="166" customWidth="1"/>
    <col min="4612" max="4612" width="13" style="166" customWidth="1"/>
    <col min="4613" max="4613" width="11.33203125" style="166" customWidth="1"/>
    <col min="4614" max="4614" width="15.109375" style="166" customWidth="1"/>
    <col min="4615" max="4615" width="12.88671875" style="166" customWidth="1"/>
    <col min="4616" max="4616" width="11.33203125" style="166" customWidth="1"/>
    <col min="4617" max="4617" width="12.88671875" style="166" customWidth="1"/>
    <col min="4618" max="4619" width="11.33203125" style="166" customWidth="1"/>
    <col min="4620" max="4620" width="12.33203125" style="166" customWidth="1"/>
    <col min="4621" max="4621" width="18" style="166" customWidth="1"/>
    <col min="4622" max="4623" width="11.33203125" style="166" customWidth="1"/>
    <col min="4624" max="4624" width="13.77734375" style="166" customWidth="1"/>
    <col min="4625" max="4625" width="11.33203125" style="166" customWidth="1"/>
    <col min="4626" max="4626" width="14.33203125" style="166" customWidth="1"/>
    <col min="4627" max="4628" width="11.33203125" style="166" customWidth="1"/>
    <col min="4629" max="4629" width="13.88671875" style="166" customWidth="1"/>
    <col min="4630" max="4631" width="11.33203125" style="166" customWidth="1"/>
    <col min="4632" max="4632" width="13.88671875" style="166" customWidth="1"/>
    <col min="4633" max="4633" width="11.33203125" style="166" customWidth="1"/>
    <col min="4634" max="4634" width="12.44140625" style="166" customWidth="1"/>
    <col min="4635" max="4635" width="11.33203125" style="166" customWidth="1"/>
    <col min="4636" max="4636" width="14.44140625" style="166" customWidth="1"/>
    <col min="4637" max="4637" width="15.77734375" style="166" customWidth="1"/>
    <col min="4638" max="4638" width="11.33203125" style="166" customWidth="1"/>
    <col min="4639" max="4639" width="14.6640625" style="166" customWidth="1"/>
    <col min="4640" max="4640" width="2.21875" style="166" customWidth="1"/>
    <col min="4641" max="4641" width="9.44140625" style="166" customWidth="1"/>
    <col min="4642" max="4642" width="11.109375" style="166" customWidth="1"/>
    <col min="4643" max="4864" width="20.6640625" style="166"/>
    <col min="4865" max="4865" width="4.6640625" style="166" customWidth="1"/>
    <col min="4866" max="4866" width="59.6640625" style="166" customWidth="1"/>
    <col min="4867" max="4867" width="14.21875" style="166" customWidth="1"/>
    <col min="4868" max="4868" width="13" style="166" customWidth="1"/>
    <col min="4869" max="4869" width="11.33203125" style="166" customWidth="1"/>
    <col min="4870" max="4870" width="15.109375" style="166" customWidth="1"/>
    <col min="4871" max="4871" width="12.88671875" style="166" customWidth="1"/>
    <col min="4872" max="4872" width="11.33203125" style="166" customWidth="1"/>
    <col min="4873" max="4873" width="12.88671875" style="166" customWidth="1"/>
    <col min="4874" max="4875" width="11.33203125" style="166" customWidth="1"/>
    <col min="4876" max="4876" width="12.33203125" style="166" customWidth="1"/>
    <col min="4877" max="4877" width="18" style="166" customWidth="1"/>
    <col min="4878" max="4879" width="11.33203125" style="166" customWidth="1"/>
    <col min="4880" max="4880" width="13.77734375" style="166" customWidth="1"/>
    <col min="4881" max="4881" width="11.33203125" style="166" customWidth="1"/>
    <col min="4882" max="4882" width="14.33203125" style="166" customWidth="1"/>
    <col min="4883" max="4884" width="11.33203125" style="166" customWidth="1"/>
    <col min="4885" max="4885" width="13.88671875" style="166" customWidth="1"/>
    <col min="4886" max="4887" width="11.33203125" style="166" customWidth="1"/>
    <col min="4888" max="4888" width="13.88671875" style="166" customWidth="1"/>
    <col min="4889" max="4889" width="11.33203125" style="166" customWidth="1"/>
    <col min="4890" max="4890" width="12.44140625" style="166" customWidth="1"/>
    <col min="4891" max="4891" width="11.33203125" style="166" customWidth="1"/>
    <col min="4892" max="4892" width="14.44140625" style="166" customWidth="1"/>
    <col min="4893" max="4893" width="15.77734375" style="166" customWidth="1"/>
    <col min="4894" max="4894" width="11.33203125" style="166" customWidth="1"/>
    <col min="4895" max="4895" width="14.6640625" style="166" customWidth="1"/>
    <col min="4896" max="4896" width="2.21875" style="166" customWidth="1"/>
    <col min="4897" max="4897" width="9.44140625" style="166" customWidth="1"/>
    <col min="4898" max="4898" width="11.109375" style="166" customWidth="1"/>
    <col min="4899" max="5120" width="20.6640625" style="166"/>
    <col min="5121" max="5121" width="4.6640625" style="166" customWidth="1"/>
    <col min="5122" max="5122" width="59.6640625" style="166" customWidth="1"/>
    <col min="5123" max="5123" width="14.21875" style="166" customWidth="1"/>
    <col min="5124" max="5124" width="13" style="166" customWidth="1"/>
    <col min="5125" max="5125" width="11.33203125" style="166" customWidth="1"/>
    <col min="5126" max="5126" width="15.109375" style="166" customWidth="1"/>
    <col min="5127" max="5127" width="12.88671875" style="166" customWidth="1"/>
    <col min="5128" max="5128" width="11.33203125" style="166" customWidth="1"/>
    <col min="5129" max="5129" width="12.88671875" style="166" customWidth="1"/>
    <col min="5130" max="5131" width="11.33203125" style="166" customWidth="1"/>
    <col min="5132" max="5132" width="12.33203125" style="166" customWidth="1"/>
    <col min="5133" max="5133" width="18" style="166" customWidth="1"/>
    <col min="5134" max="5135" width="11.33203125" style="166" customWidth="1"/>
    <col min="5136" max="5136" width="13.77734375" style="166" customWidth="1"/>
    <col min="5137" max="5137" width="11.33203125" style="166" customWidth="1"/>
    <col min="5138" max="5138" width="14.33203125" style="166" customWidth="1"/>
    <col min="5139" max="5140" width="11.33203125" style="166" customWidth="1"/>
    <col min="5141" max="5141" width="13.88671875" style="166" customWidth="1"/>
    <col min="5142" max="5143" width="11.33203125" style="166" customWidth="1"/>
    <col min="5144" max="5144" width="13.88671875" style="166" customWidth="1"/>
    <col min="5145" max="5145" width="11.33203125" style="166" customWidth="1"/>
    <col min="5146" max="5146" width="12.44140625" style="166" customWidth="1"/>
    <col min="5147" max="5147" width="11.33203125" style="166" customWidth="1"/>
    <col min="5148" max="5148" width="14.44140625" style="166" customWidth="1"/>
    <col min="5149" max="5149" width="15.77734375" style="166" customWidth="1"/>
    <col min="5150" max="5150" width="11.33203125" style="166" customWidth="1"/>
    <col min="5151" max="5151" width="14.6640625" style="166" customWidth="1"/>
    <col min="5152" max="5152" width="2.21875" style="166" customWidth="1"/>
    <col min="5153" max="5153" width="9.44140625" style="166" customWidth="1"/>
    <col min="5154" max="5154" width="11.109375" style="166" customWidth="1"/>
    <col min="5155" max="5376" width="20.6640625" style="166"/>
    <col min="5377" max="5377" width="4.6640625" style="166" customWidth="1"/>
    <col min="5378" max="5378" width="59.6640625" style="166" customWidth="1"/>
    <col min="5379" max="5379" width="14.21875" style="166" customWidth="1"/>
    <col min="5380" max="5380" width="13" style="166" customWidth="1"/>
    <col min="5381" max="5381" width="11.33203125" style="166" customWidth="1"/>
    <col min="5382" max="5382" width="15.109375" style="166" customWidth="1"/>
    <col min="5383" max="5383" width="12.88671875" style="166" customWidth="1"/>
    <col min="5384" max="5384" width="11.33203125" style="166" customWidth="1"/>
    <col min="5385" max="5385" width="12.88671875" style="166" customWidth="1"/>
    <col min="5386" max="5387" width="11.33203125" style="166" customWidth="1"/>
    <col min="5388" max="5388" width="12.33203125" style="166" customWidth="1"/>
    <col min="5389" max="5389" width="18" style="166" customWidth="1"/>
    <col min="5390" max="5391" width="11.33203125" style="166" customWidth="1"/>
    <col min="5392" max="5392" width="13.77734375" style="166" customWidth="1"/>
    <col min="5393" max="5393" width="11.33203125" style="166" customWidth="1"/>
    <col min="5394" max="5394" width="14.33203125" style="166" customWidth="1"/>
    <col min="5395" max="5396" width="11.33203125" style="166" customWidth="1"/>
    <col min="5397" max="5397" width="13.88671875" style="166" customWidth="1"/>
    <col min="5398" max="5399" width="11.33203125" style="166" customWidth="1"/>
    <col min="5400" max="5400" width="13.88671875" style="166" customWidth="1"/>
    <col min="5401" max="5401" width="11.33203125" style="166" customWidth="1"/>
    <col min="5402" max="5402" width="12.44140625" style="166" customWidth="1"/>
    <col min="5403" max="5403" width="11.33203125" style="166" customWidth="1"/>
    <col min="5404" max="5404" width="14.44140625" style="166" customWidth="1"/>
    <col min="5405" max="5405" width="15.77734375" style="166" customWidth="1"/>
    <col min="5406" max="5406" width="11.33203125" style="166" customWidth="1"/>
    <col min="5407" max="5407" width="14.6640625" style="166" customWidth="1"/>
    <col min="5408" max="5408" width="2.21875" style="166" customWidth="1"/>
    <col min="5409" max="5409" width="9.44140625" style="166" customWidth="1"/>
    <col min="5410" max="5410" width="11.109375" style="166" customWidth="1"/>
    <col min="5411" max="5632" width="20.6640625" style="166"/>
    <col min="5633" max="5633" width="4.6640625" style="166" customWidth="1"/>
    <col min="5634" max="5634" width="59.6640625" style="166" customWidth="1"/>
    <col min="5635" max="5635" width="14.21875" style="166" customWidth="1"/>
    <col min="5636" max="5636" width="13" style="166" customWidth="1"/>
    <col min="5637" max="5637" width="11.33203125" style="166" customWidth="1"/>
    <col min="5638" max="5638" width="15.109375" style="166" customWidth="1"/>
    <col min="5639" max="5639" width="12.88671875" style="166" customWidth="1"/>
    <col min="5640" max="5640" width="11.33203125" style="166" customWidth="1"/>
    <col min="5641" max="5641" width="12.88671875" style="166" customWidth="1"/>
    <col min="5642" max="5643" width="11.33203125" style="166" customWidth="1"/>
    <col min="5644" max="5644" width="12.33203125" style="166" customWidth="1"/>
    <col min="5645" max="5645" width="18" style="166" customWidth="1"/>
    <col min="5646" max="5647" width="11.33203125" style="166" customWidth="1"/>
    <col min="5648" max="5648" width="13.77734375" style="166" customWidth="1"/>
    <col min="5649" max="5649" width="11.33203125" style="166" customWidth="1"/>
    <col min="5650" max="5650" width="14.33203125" style="166" customWidth="1"/>
    <col min="5651" max="5652" width="11.33203125" style="166" customWidth="1"/>
    <col min="5653" max="5653" width="13.88671875" style="166" customWidth="1"/>
    <col min="5654" max="5655" width="11.33203125" style="166" customWidth="1"/>
    <col min="5656" max="5656" width="13.88671875" style="166" customWidth="1"/>
    <col min="5657" max="5657" width="11.33203125" style="166" customWidth="1"/>
    <col min="5658" max="5658" width="12.44140625" style="166" customWidth="1"/>
    <col min="5659" max="5659" width="11.33203125" style="166" customWidth="1"/>
    <col min="5660" max="5660" width="14.44140625" style="166" customWidth="1"/>
    <col min="5661" max="5661" width="15.77734375" style="166" customWidth="1"/>
    <col min="5662" max="5662" width="11.33203125" style="166" customWidth="1"/>
    <col min="5663" max="5663" width="14.6640625" style="166" customWidth="1"/>
    <col min="5664" max="5664" width="2.21875" style="166" customWidth="1"/>
    <col min="5665" max="5665" width="9.44140625" style="166" customWidth="1"/>
    <col min="5666" max="5666" width="11.109375" style="166" customWidth="1"/>
    <col min="5667" max="5888" width="20.6640625" style="166"/>
    <col min="5889" max="5889" width="4.6640625" style="166" customWidth="1"/>
    <col min="5890" max="5890" width="59.6640625" style="166" customWidth="1"/>
    <col min="5891" max="5891" width="14.21875" style="166" customWidth="1"/>
    <col min="5892" max="5892" width="13" style="166" customWidth="1"/>
    <col min="5893" max="5893" width="11.33203125" style="166" customWidth="1"/>
    <col min="5894" max="5894" width="15.109375" style="166" customWidth="1"/>
    <col min="5895" max="5895" width="12.88671875" style="166" customWidth="1"/>
    <col min="5896" max="5896" width="11.33203125" style="166" customWidth="1"/>
    <col min="5897" max="5897" width="12.88671875" style="166" customWidth="1"/>
    <col min="5898" max="5899" width="11.33203125" style="166" customWidth="1"/>
    <col min="5900" max="5900" width="12.33203125" style="166" customWidth="1"/>
    <col min="5901" max="5901" width="18" style="166" customWidth="1"/>
    <col min="5902" max="5903" width="11.33203125" style="166" customWidth="1"/>
    <col min="5904" max="5904" width="13.77734375" style="166" customWidth="1"/>
    <col min="5905" max="5905" width="11.33203125" style="166" customWidth="1"/>
    <col min="5906" max="5906" width="14.33203125" style="166" customWidth="1"/>
    <col min="5907" max="5908" width="11.33203125" style="166" customWidth="1"/>
    <col min="5909" max="5909" width="13.88671875" style="166" customWidth="1"/>
    <col min="5910" max="5911" width="11.33203125" style="166" customWidth="1"/>
    <col min="5912" max="5912" width="13.88671875" style="166" customWidth="1"/>
    <col min="5913" max="5913" width="11.33203125" style="166" customWidth="1"/>
    <col min="5914" max="5914" width="12.44140625" style="166" customWidth="1"/>
    <col min="5915" max="5915" width="11.33203125" style="166" customWidth="1"/>
    <col min="5916" max="5916" width="14.44140625" style="166" customWidth="1"/>
    <col min="5917" max="5917" width="15.77734375" style="166" customWidth="1"/>
    <col min="5918" max="5918" width="11.33203125" style="166" customWidth="1"/>
    <col min="5919" max="5919" width="14.6640625" style="166" customWidth="1"/>
    <col min="5920" max="5920" width="2.21875" style="166" customWidth="1"/>
    <col min="5921" max="5921" width="9.44140625" style="166" customWidth="1"/>
    <col min="5922" max="5922" width="11.109375" style="166" customWidth="1"/>
    <col min="5923" max="6144" width="20.6640625" style="166"/>
    <col min="6145" max="6145" width="4.6640625" style="166" customWidth="1"/>
    <col min="6146" max="6146" width="59.6640625" style="166" customWidth="1"/>
    <col min="6147" max="6147" width="14.21875" style="166" customWidth="1"/>
    <col min="6148" max="6148" width="13" style="166" customWidth="1"/>
    <col min="6149" max="6149" width="11.33203125" style="166" customWidth="1"/>
    <col min="6150" max="6150" width="15.109375" style="166" customWidth="1"/>
    <col min="6151" max="6151" width="12.88671875" style="166" customWidth="1"/>
    <col min="6152" max="6152" width="11.33203125" style="166" customWidth="1"/>
    <col min="6153" max="6153" width="12.88671875" style="166" customWidth="1"/>
    <col min="6154" max="6155" width="11.33203125" style="166" customWidth="1"/>
    <col min="6156" max="6156" width="12.33203125" style="166" customWidth="1"/>
    <col min="6157" max="6157" width="18" style="166" customWidth="1"/>
    <col min="6158" max="6159" width="11.33203125" style="166" customWidth="1"/>
    <col min="6160" max="6160" width="13.77734375" style="166" customWidth="1"/>
    <col min="6161" max="6161" width="11.33203125" style="166" customWidth="1"/>
    <col min="6162" max="6162" width="14.33203125" style="166" customWidth="1"/>
    <col min="6163" max="6164" width="11.33203125" style="166" customWidth="1"/>
    <col min="6165" max="6165" width="13.88671875" style="166" customWidth="1"/>
    <col min="6166" max="6167" width="11.33203125" style="166" customWidth="1"/>
    <col min="6168" max="6168" width="13.88671875" style="166" customWidth="1"/>
    <col min="6169" max="6169" width="11.33203125" style="166" customWidth="1"/>
    <col min="6170" max="6170" width="12.44140625" style="166" customWidth="1"/>
    <col min="6171" max="6171" width="11.33203125" style="166" customWidth="1"/>
    <col min="6172" max="6172" width="14.44140625" style="166" customWidth="1"/>
    <col min="6173" max="6173" width="15.77734375" style="166" customWidth="1"/>
    <col min="6174" max="6174" width="11.33203125" style="166" customWidth="1"/>
    <col min="6175" max="6175" width="14.6640625" style="166" customWidth="1"/>
    <col min="6176" max="6176" width="2.21875" style="166" customWidth="1"/>
    <col min="6177" max="6177" width="9.44140625" style="166" customWidth="1"/>
    <col min="6178" max="6178" width="11.109375" style="166" customWidth="1"/>
    <col min="6179" max="6400" width="20.6640625" style="166"/>
    <col min="6401" max="6401" width="4.6640625" style="166" customWidth="1"/>
    <col min="6402" max="6402" width="59.6640625" style="166" customWidth="1"/>
    <col min="6403" max="6403" width="14.21875" style="166" customWidth="1"/>
    <col min="6404" max="6404" width="13" style="166" customWidth="1"/>
    <col min="6405" max="6405" width="11.33203125" style="166" customWidth="1"/>
    <col min="6406" max="6406" width="15.109375" style="166" customWidth="1"/>
    <col min="6407" max="6407" width="12.88671875" style="166" customWidth="1"/>
    <col min="6408" max="6408" width="11.33203125" style="166" customWidth="1"/>
    <col min="6409" max="6409" width="12.88671875" style="166" customWidth="1"/>
    <col min="6410" max="6411" width="11.33203125" style="166" customWidth="1"/>
    <col min="6412" max="6412" width="12.33203125" style="166" customWidth="1"/>
    <col min="6413" max="6413" width="18" style="166" customWidth="1"/>
    <col min="6414" max="6415" width="11.33203125" style="166" customWidth="1"/>
    <col min="6416" max="6416" width="13.77734375" style="166" customWidth="1"/>
    <col min="6417" max="6417" width="11.33203125" style="166" customWidth="1"/>
    <col min="6418" max="6418" width="14.33203125" style="166" customWidth="1"/>
    <col min="6419" max="6420" width="11.33203125" style="166" customWidth="1"/>
    <col min="6421" max="6421" width="13.88671875" style="166" customWidth="1"/>
    <col min="6422" max="6423" width="11.33203125" style="166" customWidth="1"/>
    <col min="6424" max="6424" width="13.88671875" style="166" customWidth="1"/>
    <col min="6425" max="6425" width="11.33203125" style="166" customWidth="1"/>
    <col min="6426" max="6426" width="12.44140625" style="166" customWidth="1"/>
    <col min="6427" max="6427" width="11.33203125" style="166" customWidth="1"/>
    <col min="6428" max="6428" width="14.44140625" style="166" customWidth="1"/>
    <col min="6429" max="6429" width="15.77734375" style="166" customWidth="1"/>
    <col min="6430" max="6430" width="11.33203125" style="166" customWidth="1"/>
    <col min="6431" max="6431" width="14.6640625" style="166" customWidth="1"/>
    <col min="6432" max="6432" width="2.21875" style="166" customWidth="1"/>
    <col min="6433" max="6433" width="9.44140625" style="166" customWidth="1"/>
    <col min="6434" max="6434" width="11.109375" style="166" customWidth="1"/>
    <col min="6435" max="6656" width="20.6640625" style="166"/>
    <col min="6657" max="6657" width="4.6640625" style="166" customWidth="1"/>
    <col min="6658" max="6658" width="59.6640625" style="166" customWidth="1"/>
    <col min="6659" max="6659" width="14.21875" style="166" customWidth="1"/>
    <col min="6660" max="6660" width="13" style="166" customWidth="1"/>
    <col min="6661" max="6661" width="11.33203125" style="166" customWidth="1"/>
    <col min="6662" max="6662" width="15.109375" style="166" customWidth="1"/>
    <col min="6663" max="6663" width="12.88671875" style="166" customWidth="1"/>
    <col min="6664" max="6664" width="11.33203125" style="166" customWidth="1"/>
    <col min="6665" max="6665" width="12.88671875" style="166" customWidth="1"/>
    <col min="6666" max="6667" width="11.33203125" style="166" customWidth="1"/>
    <col min="6668" max="6668" width="12.33203125" style="166" customWidth="1"/>
    <col min="6669" max="6669" width="18" style="166" customWidth="1"/>
    <col min="6670" max="6671" width="11.33203125" style="166" customWidth="1"/>
    <col min="6672" max="6672" width="13.77734375" style="166" customWidth="1"/>
    <col min="6673" max="6673" width="11.33203125" style="166" customWidth="1"/>
    <col min="6674" max="6674" width="14.33203125" style="166" customWidth="1"/>
    <col min="6675" max="6676" width="11.33203125" style="166" customWidth="1"/>
    <col min="6677" max="6677" width="13.88671875" style="166" customWidth="1"/>
    <col min="6678" max="6679" width="11.33203125" style="166" customWidth="1"/>
    <col min="6680" max="6680" width="13.88671875" style="166" customWidth="1"/>
    <col min="6681" max="6681" width="11.33203125" style="166" customWidth="1"/>
    <col min="6682" max="6682" width="12.44140625" style="166" customWidth="1"/>
    <col min="6683" max="6683" width="11.33203125" style="166" customWidth="1"/>
    <col min="6684" max="6684" width="14.44140625" style="166" customWidth="1"/>
    <col min="6685" max="6685" width="15.77734375" style="166" customWidth="1"/>
    <col min="6686" max="6686" width="11.33203125" style="166" customWidth="1"/>
    <col min="6687" max="6687" width="14.6640625" style="166" customWidth="1"/>
    <col min="6688" max="6688" width="2.21875" style="166" customWidth="1"/>
    <col min="6689" max="6689" width="9.44140625" style="166" customWidth="1"/>
    <col min="6690" max="6690" width="11.109375" style="166" customWidth="1"/>
    <col min="6691" max="6912" width="20.6640625" style="166"/>
    <col min="6913" max="6913" width="4.6640625" style="166" customWidth="1"/>
    <col min="6914" max="6914" width="59.6640625" style="166" customWidth="1"/>
    <col min="6915" max="6915" width="14.21875" style="166" customWidth="1"/>
    <col min="6916" max="6916" width="13" style="166" customWidth="1"/>
    <col min="6917" max="6917" width="11.33203125" style="166" customWidth="1"/>
    <col min="6918" max="6918" width="15.109375" style="166" customWidth="1"/>
    <col min="6919" max="6919" width="12.88671875" style="166" customWidth="1"/>
    <col min="6920" max="6920" width="11.33203125" style="166" customWidth="1"/>
    <col min="6921" max="6921" width="12.88671875" style="166" customWidth="1"/>
    <col min="6922" max="6923" width="11.33203125" style="166" customWidth="1"/>
    <col min="6924" max="6924" width="12.33203125" style="166" customWidth="1"/>
    <col min="6925" max="6925" width="18" style="166" customWidth="1"/>
    <col min="6926" max="6927" width="11.33203125" style="166" customWidth="1"/>
    <col min="6928" max="6928" width="13.77734375" style="166" customWidth="1"/>
    <col min="6929" max="6929" width="11.33203125" style="166" customWidth="1"/>
    <col min="6930" max="6930" width="14.33203125" style="166" customWidth="1"/>
    <col min="6931" max="6932" width="11.33203125" style="166" customWidth="1"/>
    <col min="6933" max="6933" width="13.88671875" style="166" customWidth="1"/>
    <col min="6934" max="6935" width="11.33203125" style="166" customWidth="1"/>
    <col min="6936" max="6936" width="13.88671875" style="166" customWidth="1"/>
    <col min="6937" max="6937" width="11.33203125" style="166" customWidth="1"/>
    <col min="6938" max="6938" width="12.44140625" style="166" customWidth="1"/>
    <col min="6939" max="6939" width="11.33203125" style="166" customWidth="1"/>
    <col min="6940" max="6940" width="14.44140625" style="166" customWidth="1"/>
    <col min="6941" max="6941" width="15.77734375" style="166" customWidth="1"/>
    <col min="6942" max="6942" width="11.33203125" style="166" customWidth="1"/>
    <col min="6943" max="6943" width="14.6640625" style="166" customWidth="1"/>
    <col min="6944" max="6944" width="2.21875" style="166" customWidth="1"/>
    <col min="6945" max="6945" width="9.44140625" style="166" customWidth="1"/>
    <col min="6946" max="6946" width="11.109375" style="166" customWidth="1"/>
    <col min="6947" max="7168" width="20.6640625" style="166"/>
    <col min="7169" max="7169" width="4.6640625" style="166" customWidth="1"/>
    <col min="7170" max="7170" width="59.6640625" style="166" customWidth="1"/>
    <col min="7171" max="7171" width="14.21875" style="166" customWidth="1"/>
    <col min="7172" max="7172" width="13" style="166" customWidth="1"/>
    <col min="7173" max="7173" width="11.33203125" style="166" customWidth="1"/>
    <col min="7174" max="7174" width="15.109375" style="166" customWidth="1"/>
    <col min="7175" max="7175" width="12.88671875" style="166" customWidth="1"/>
    <col min="7176" max="7176" width="11.33203125" style="166" customWidth="1"/>
    <col min="7177" max="7177" width="12.88671875" style="166" customWidth="1"/>
    <col min="7178" max="7179" width="11.33203125" style="166" customWidth="1"/>
    <col min="7180" max="7180" width="12.33203125" style="166" customWidth="1"/>
    <col min="7181" max="7181" width="18" style="166" customWidth="1"/>
    <col min="7182" max="7183" width="11.33203125" style="166" customWidth="1"/>
    <col min="7184" max="7184" width="13.77734375" style="166" customWidth="1"/>
    <col min="7185" max="7185" width="11.33203125" style="166" customWidth="1"/>
    <col min="7186" max="7186" width="14.33203125" style="166" customWidth="1"/>
    <col min="7187" max="7188" width="11.33203125" style="166" customWidth="1"/>
    <col min="7189" max="7189" width="13.88671875" style="166" customWidth="1"/>
    <col min="7190" max="7191" width="11.33203125" style="166" customWidth="1"/>
    <col min="7192" max="7192" width="13.88671875" style="166" customWidth="1"/>
    <col min="7193" max="7193" width="11.33203125" style="166" customWidth="1"/>
    <col min="7194" max="7194" width="12.44140625" style="166" customWidth="1"/>
    <col min="7195" max="7195" width="11.33203125" style="166" customWidth="1"/>
    <col min="7196" max="7196" width="14.44140625" style="166" customWidth="1"/>
    <col min="7197" max="7197" width="15.77734375" style="166" customWidth="1"/>
    <col min="7198" max="7198" width="11.33203125" style="166" customWidth="1"/>
    <col min="7199" max="7199" width="14.6640625" style="166" customWidth="1"/>
    <col min="7200" max="7200" width="2.21875" style="166" customWidth="1"/>
    <col min="7201" max="7201" width="9.44140625" style="166" customWidth="1"/>
    <col min="7202" max="7202" width="11.109375" style="166" customWidth="1"/>
    <col min="7203" max="7424" width="20.6640625" style="166"/>
    <col min="7425" max="7425" width="4.6640625" style="166" customWidth="1"/>
    <col min="7426" max="7426" width="59.6640625" style="166" customWidth="1"/>
    <col min="7427" max="7427" width="14.21875" style="166" customWidth="1"/>
    <col min="7428" max="7428" width="13" style="166" customWidth="1"/>
    <col min="7429" max="7429" width="11.33203125" style="166" customWidth="1"/>
    <col min="7430" max="7430" width="15.109375" style="166" customWidth="1"/>
    <col min="7431" max="7431" width="12.88671875" style="166" customWidth="1"/>
    <col min="7432" max="7432" width="11.33203125" style="166" customWidth="1"/>
    <col min="7433" max="7433" width="12.88671875" style="166" customWidth="1"/>
    <col min="7434" max="7435" width="11.33203125" style="166" customWidth="1"/>
    <col min="7436" max="7436" width="12.33203125" style="166" customWidth="1"/>
    <col min="7437" max="7437" width="18" style="166" customWidth="1"/>
    <col min="7438" max="7439" width="11.33203125" style="166" customWidth="1"/>
    <col min="7440" max="7440" width="13.77734375" style="166" customWidth="1"/>
    <col min="7441" max="7441" width="11.33203125" style="166" customWidth="1"/>
    <col min="7442" max="7442" width="14.33203125" style="166" customWidth="1"/>
    <col min="7443" max="7444" width="11.33203125" style="166" customWidth="1"/>
    <col min="7445" max="7445" width="13.88671875" style="166" customWidth="1"/>
    <col min="7446" max="7447" width="11.33203125" style="166" customWidth="1"/>
    <col min="7448" max="7448" width="13.88671875" style="166" customWidth="1"/>
    <col min="7449" max="7449" width="11.33203125" style="166" customWidth="1"/>
    <col min="7450" max="7450" width="12.44140625" style="166" customWidth="1"/>
    <col min="7451" max="7451" width="11.33203125" style="166" customWidth="1"/>
    <col min="7452" max="7452" width="14.44140625" style="166" customWidth="1"/>
    <col min="7453" max="7453" width="15.77734375" style="166" customWidth="1"/>
    <col min="7454" max="7454" width="11.33203125" style="166" customWidth="1"/>
    <col min="7455" max="7455" width="14.6640625" style="166" customWidth="1"/>
    <col min="7456" max="7456" width="2.21875" style="166" customWidth="1"/>
    <col min="7457" max="7457" width="9.44140625" style="166" customWidth="1"/>
    <col min="7458" max="7458" width="11.109375" style="166" customWidth="1"/>
    <col min="7459" max="7680" width="20.6640625" style="166"/>
    <col min="7681" max="7681" width="4.6640625" style="166" customWidth="1"/>
    <col min="7682" max="7682" width="59.6640625" style="166" customWidth="1"/>
    <col min="7683" max="7683" width="14.21875" style="166" customWidth="1"/>
    <col min="7684" max="7684" width="13" style="166" customWidth="1"/>
    <col min="7685" max="7685" width="11.33203125" style="166" customWidth="1"/>
    <col min="7686" max="7686" width="15.109375" style="166" customWidth="1"/>
    <col min="7687" max="7687" width="12.88671875" style="166" customWidth="1"/>
    <col min="7688" max="7688" width="11.33203125" style="166" customWidth="1"/>
    <col min="7689" max="7689" width="12.88671875" style="166" customWidth="1"/>
    <col min="7690" max="7691" width="11.33203125" style="166" customWidth="1"/>
    <col min="7692" max="7692" width="12.33203125" style="166" customWidth="1"/>
    <col min="7693" max="7693" width="18" style="166" customWidth="1"/>
    <col min="7694" max="7695" width="11.33203125" style="166" customWidth="1"/>
    <col min="7696" max="7696" width="13.77734375" style="166" customWidth="1"/>
    <col min="7697" max="7697" width="11.33203125" style="166" customWidth="1"/>
    <col min="7698" max="7698" width="14.33203125" style="166" customWidth="1"/>
    <col min="7699" max="7700" width="11.33203125" style="166" customWidth="1"/>
    <col min="7701" max="7701" width="13.88671875" style="166" customWidth="1"/>
    <col min="7702" max="7703" width="11.33203125" style="166" customWidth="1"/>
    <col min="7704" max="7704" width="13.88671875" style="166" customWidth="1"/>
    <col min="7705" max="7705" width="11.33203125" style="166" customWidth="1"/>
    <col min="7706" max="7706" width="12.44140625" style="166" customWidth="1"/>
    <col min="7707" max="7707" width="11.33203125" style="166" customWidth="1"/>
    <col min="7708" max="7708" width="14.44140625" style="166" customWidth="1"/>
    <col min="7709" max="7709" width="15.77734375" style="166" customWidth="1"/>
    <col min="7710" max="7710" width="11.33203125" style="166" customWidth="1"/>
    <col min="7711" max="7711" width="14.6640625" style="166" customWidth="1"/>
    <col min="7712" max="7712" width="2.21875" style="166" customWidth="1"/>
    <col min="7713" max="7713" width="9.44140625" style="166" customWidth="1"/>
    <col min="7714" max="7714" width="11.109375" style="166" customWidth="1"/>
    <col min="7715" max="7936" width="20.6640625" style="166"/>
    <col min="7937" max="7937" width="4.6640625" style="166" customWidth="1"/>
    <col min="7938" max="7938" width="59.6640625" style="166" customWidth="1"/>
    <col min="7939" max="7939" width="14.21875" style="166" customWidth="1"/>
    <col min="7940" max="7940" width="13" style="166" customWidth="1"/>
    <col min="7941" max="7941" width="11.33203125" style="166" customWidth="1"/>
    <col min="7942" max="7942" width="15.109375" style="166" customWidth="1"/>
    <col min="7943" max="7943" width="12.88671875" style="166" customWidth="1"/>
    <col min="7944" max="7944" width="11.33203125" style="166" customWidth="1"/>
    <col min="7945" max="7945" width="12.88671875" style="166" customWidth="1"/>
    <col min="7946" max="7947" width="11.33203125" style="166" customWidth="1"/>
    <col min="7948" max="7948" width="12.33203125" style="166" customWidth="1"/>
    <col min="7949" max="7949" width="18" style="166" customWidth="1"/>
    <col min="7950" max="7951" width="11.33203125" style="166" customWidth="1"/>
    <col min="7952" max="7952" width="13.77734375" style="166" customWidth="1"/>
    <col min="7953" max="7953" width="11.33203125" style="166" customWidth="1"/>
    <col min="7954" max="7954" width="14.33203125" style="166" customWidth="1"/>
    <col min="7955" max="7956" width="11.33203125" style="166" customWidth="1"/>
    <col min="7957" max="7957" width="13.88671875" style="166" customWidth="1"/>
    <col min="7958" max="7959" width="11.33203125" style="166" customWidth="1"/>
    <col min="7960" max="7960" width="13.88671875" style="166" customWidth="1"/>
    <col min="7961" max="7961" width="11.33203125" style="166" customWidth="1"/>
    <col min="7962" max="7962" width="12.44140625" style="166" customWidth="1"/>
    <col min="7963" max="7963" width="11.33203125" style="166" customWidth="1"/>
    <col min="7964" max="7964" width="14.44140625" style="166" customWidth="1"/>
    <col min="7965" max="7965" width="15.77734375" style="166" customWidth="1"/>
    <col min="7966" max="7966" width="11.33203125" style="166" customWidth="1"/>
    <col min="7967" max="7967" width="14.6640625" style="166" customWidth="1"/>
    <col min="7968" max="7968" width="2.21875" style="166" customWidth="1"/>
    <col min="7969" max="7969" width="9.44140625" style="166" customWidth="1"/>
    <col min="7970" max="7970" width="11.109375" style="166" customWidth="1"/>
    <col min="7971" max="8192" width="20.6640625" style="166"/>
    <col min="8193" max="8193" width="4.6640625" style="166" customWidth="1"/>
    <col min="8194" max="8194" width="59.6640625" style="166" customWidth="1"/>
    <col min="8195" max="8195" width="14.21875" style="166" customWidth="1"/>
    <col min="8196" max="8196" width="13" style="166" customWidth="1"/>
    <col min="8197" max="8197" width="11.33203125" style="166" customWidth="1"/>
    <col min="8198" max="8198" width="15.109375" style="166" customWidth="1"/>
    <col min="8199" max="8199" width="12.88671875" style="166" customWidth="1"/>
    <col min="8200" max="8200" width="11.33203125" style="166" customWidth="1"/>
    <col min="8201" max="8201" width="12.88671875" style="166" customWidth="1"/>
    <col min="8202" max="8203" width="11.33203125" style="166" customWidth="1"/>
    <col min="8204" max="8204" width="12.33203125" style="166" customWidth="1"/>
    <col min="8205" max="8205" width="18" style="166" customWidth="1"/>
    <col min="8206" max="8207" width="11.33203125" style="166" customWidth="1"/>
    <col min="8208" max="8208" width="13.77734375" style="166" customWidth="1"/>
    <col min="8209" max="8209" width="11.33203125" style="166" customWidth="1"/>
    <col min="8210" max="8210" width="14.33203125" style="166" customWidth="1"/>
    <col min="8211" max="8212" width="11.33203125" style="166" customWidth="1"/>
    <col min="8213" max="8213" width="13.88671875" style="166" customWidth="1"/>
    <col min="8214" max="8215" width="11.33203125" style="166" customWidth="1"/>
    <col min="8216" max="8216" width="13.88671875" style="166" customWidth="1"/>
    <col min="8217" max="8217" width="11.33203125" style="166" customWidth="1"/>
    <col min="8218" max="8218" width="12.44140625" style="166" customWidth="1"/>
    <col min="8219" max="8219" width="11.33203125" style="166" customWidth="1"/>
    <col min="8220" max="8220" width="14.44140625" style="166" customWidth="1"/>
    <col min="8221" max="8221" width="15.77734375" style="166" customWidth="1"/>
    <col min="8222" max="8222" width="11.33203125" style="166" customWidth="1"/>
    <col min="8223" max="8223" width="14.6640625" style="166" customWidth="1"/>
    <col min="8224" max="8224" width="2.21875" style="166" customWidth="1"/>
    <col min="8225" max="8225" width="9.44140625" style="166" customWidth="1"/>
    <col min="8226" max="8226" width="11.109375" style="166" customWidth="1"/>
    <col min="8227" max="8448" width="20.6640625" style="166"/>
    <col min="8449" max="8449" width="4.6640625" style="166" customWidth="1"/>
    <col min="8450" max="8450" width="59.6640625" style="166" customWidth="1"/>
    <col min="8451" max="8451" width="14.21875" style="166" customWidth="1"/>
    <col min="8452" max="8452" width="13" style="166" customWidth="1"/>
    <col min="8453" max="8453" width="11.33203125" style="166" customWidth="1"/>
    <col min="8454" max="8454" width="15.109375" style="166" customWidth="1"/>
    <col min="8455" max="8455" width="12.88671875" style="166" customWidth="1"/>
    <col min="8456" max="8456" width="11.33203125" style="166" customWidth="1"/>
    <col min="8457" max="8457" width="12.88671875" style="166" customWidth="1"/>
    <col min="8458" max="8459" width="11.33203125" style="166" customWidth="1"/>
    <col min="8460" max="8460" width="12.33203125" style="166" customWidth="1"/>
    <col min="8461" max="8461" width="18" style="166" customWidth="1"/>
    <col min="8462" max="8463" width="11.33203125" style="166" customWidth="1"/>
    <col min="8464" max="8464" width="13.77734375" style="166" customWidth="1"/>
    <col min="8465" max="8465" width="11.33203125" style="166" customWidth="1"/>
    <col min="8466" max="8466" width="14.33203125" style="166" customWidth="1"/>
    <col min="8467" max="8468" width="11.33203125" style="166" customWidth="1"/>
    <col min="8469" max="8469" width="13.88671875" style="166" customWidth="1"/>
    <col min="8470" max="8471" width="11.33203125" style="166" customWidth="1"/>
    <col min="8472" max="8472" width="13.88671875" style="166" customWidth="1"/>
    <col min="8473" max="8473" width="11.33203125" style="166" customWidth="1"/>
    <col min="8474" max="8474" width="12.44140625" style="166" customWidth="1"/>
    <col min="8475" max="8475" width="11.33203125" style="166" customWidth="1"/>
    <col min="8476" max="8476" width="14.44140625" style="166" customWidth="1"/>
    <col min="8477" max="8477" width="15.77734375" style="166" customWidth="1"/>
    <col min="8478" max="8478" width="11.33203125" style="166" customWidth="1"/>
    <col min="8479" max="8479" width="14.6640625" style="166" customWidth="1"/>
    <col min="8480" max="8480" width="2.21875" style="166" customWidth="1"/>
    <col min="8481" max="8481" width="9.44140625" style="166" customWidth="1"/>
    <col min="8482" max="8482" width="11.109375" style="166" customWidth="1"/>
    <col min="8483" max="8704" width="20.6640625" style="166"/>
    <col min="8705" max="8705" width="4.6640625" style="166" customWidth="1"/>
    <col min="8706" max="8706" width="59.6640625" style="166" customWidth="1"/>
    <col min="8707" max="8707" width="14.21875" style="166" customWidth="1"/>
    <col min="8708" max="8708" width="13" style="166" customWidth="1"/>
    <col min="8709" max="8709" width="11.33203125" style="166" customWidth="1"/>
    <col min="8710" max="8710" width="15.109375" style="166" customWidth="1"/>
    <col min="8711" max="8711" width="12.88671875" style="166" customWidth="1"/>
    <col min="8712" max="8712" width="11.33203125" style="166" customWidth="1"/>
    <col min="8713" max="8713" width="12.88671875" style="166" customWidth="1"/>
    <col min="8714" max="8715" width="11.33203125" style="166" customWidth="1"/>
    <col min="8716" max="8716" width="12.33203125" style="166" customWidth="1"/>
    <col min="8717" max="8717" width="18" style="166" customWidth="1"/>
    <col min="8718" max="8719" width="11.33203125" style="166" customWidth="1"/>
    <col min="8720" max="8720" width="13.77734375" style="166" customWidth="1"/>
    <col min="8721" max="8721" width="11.33203125" style="166" customWidth="1"/>
    <col min="8722" max="8722" width="14.33203125" style="166" customWidth="1"/>
    <col min="8723" max="8724" width="11.33203125" style="166" customWidth="1"/>
    <col min="8725" max="8725" width="13.88671875" style="166" customWidth="1"/>
    <col min="8726" max="8727" width="11.33203125" style="166" customWidth="1"/>
    <col min="8728" max="8728" width="13.88671875" style="166" customWidth="1"/>
    <col min="8729" max="8729" width="11.33203125" style="166" customWidth="1"/>
    <col min="8730" max="8730" width="12.44140625" style="166" customWidth="1"/>
    <col min="8731" max="8731" width="11.33203125" style="166" customWidth="1"/>
    <col min="8732" max="8732" width="14.44140625" style="166" customWidth="1"/>
    <col min="8733" max="8733" width="15.77734375" style="166" customWidth="1"/>
    <col min="8734" max="8734" width="11.33203125" style="166" customWidth="1"/>
    <col min="8735" max="8735" width="14.6640625" style="166" customWidth="1"/>
    <col min="8736" max="8736" width="2.21875" style="166" customWidth="1"/>
    <col min="8737" max="8737" width="9.44140625" style="166" customWidth="1"/>
    <col min="8738" max="8738" width="11.109375" style="166" customWidth="1"/>
    <col min="8739" max="8960" width="20.6640625" style="166"/>
    <col min="8961" max="8961" width="4.6640625" style="166" customWidth="1"/>
    <col min="8962" max="8962" width="59.6640625" style="166" customWidth="1"/>
    <col min="8963" max="8963" width="14.21875" style="166" customWidth="1"/>
    <col min="8964" max="8964" width="13" style="166" customWidth="1"/>
    <col min="8965" max="8965" width="11.33203125" style="166" customWidth="1"/>
    <col min="8966" max="8966" width="15.109375" style="166" customWidth="1"/>
    <col min="8967" max="8967" width="12.88671875" style="166" customWidth="1"/>
    <col min="8968" max="8968" width="11.33203125" style="166" customWidth="1"/>
    <col min="8969" max="8969" width="12.88671875" style="166" customWidth="1"/>
    <col min="8970" max="8971" width="11.33203125" style="166" customWidth="1"/>
    <col min="8972" max="8972" width="12.33203125" style="166" customWidth="1"/>
    <col min="8973" max="8973" width="18" style="166" customWidth="1"/>
    <col min="8974" max="8975" width="11.33203125" style="166" customWidth="1"/>
    <col min="8976" max="8976" width="13.77734375" style="166" customWidth="1"/>
    <col min="8977" max="8977" width="11.33203125" style="166" customWidth="1"/>
    <col min="8978" max="8978" width="14.33203125" style="166" customWidth="1"/>
    <col min="8979" max="8980" width="11.33203125" style="166" customWidth="1"/>
    <col min="8981" max="8981" width="13.88671875" style="166" customWidth="1"/>
    <col min="8982" max="8983" width="11.33203125" style="166" customWidth="1"/>
    <col min="8984" max="8984" width="13.88671875" style="166" customWidth="1"/>
    <col min="8985" max="8985" width="11.33203125" style="166" customWidth="1"/>
    <col min="8986" max="8986" width="12.44140625" style="166" customWidth="1"/>
    <col min="8987" max="8987" width="11.33203125" style="166" customWidth="1"/>
    <col min="8988" max="8988" width="14.44140625" style="166" customWidth="1"/>
    <col min="8989" max="8989" width="15.77734375" style="166" customWidth="1"/>
    <col min="8990" max="8990" width="11.33203125" style="166" customWidth="1"/>
    <col min="8991" max="8991" width="14.6640625" style="166" customWidth="1"/>
    <col min="8992" max="8992" width="2.21875" style="166" customWidth="1"/>
    <col min="8993" max="8993" width="9.44140625" style="166" customWidth="1"/>
    <col min="8994" max="8994" width="11.109375" style="166" customWidth="1"/>
    <col min="8995" max="9216" width="20.6640625" style="166"/>
    <col min="9217" max="9217" width="4.6640625" style="166" customWidth="1"/>
    <col min="9218" max="9218" width="59.6640625" style="166" customWidth="1"/>
    <col min="9219" max="9219" width="14.21875" style="166" customWidth="1"/>
    <col min="9220" max="9220" width="13" style="166" customWidth="1"/>
    <col min="9221" max="9221" width="11.33203125" style="166" customWidth="1"/>
    <col min="9222" max="9222" width="15.109375" style="166" customWidth="1"/>
    <col min="9223" max="9223" width="12.88671875" style="166" customWidth="1"/>
    <col min="9224" max="9224" width="11.33203125" style="166" customWidth="1"/>
    <col min="9225" max="9225" width="12.88671875" style="166" customWidth="1"/>
    <col min="9226" max="9227" width="11.33203125" style="166" customWidth="1"/>
    <col min="9228" max="9228" width="12.33203125" style="166" customWidth="1"/>
    <col min="9229" max="9229" width="18" style="166" customWidth="1"/>
    <col min="9230" max="9231" width="11.33203125" style="166" customWidth="1"/>
    <col min="9232" max="9232" width="13.77734375" style="166" customWidth="1"/>
    <col min="9233" max="9233" width="11.33203125" style="166" customWidth="1"/>
    <col min="9234" max="9234" width="14.33203125" style="166" customWidth="1"/>
    <col min="9235" max="9236" width="11.33203125" style="166" customWidth="1"/>
    <col min="9237" max="9237" width="13.88671875" style="166" customWidth="1"/>
    <col min="9238" max="9239" width="11.33203125" style="166" customWidth="1"/>
    <col min="9240" max="9240" width="13.88671875" style="166" customWidth="1"/>
    <col min="9241" max="9241" width="11.33203125" style="166" customWidth="1"/>
    <col min="9242" max="9242" width="12.44140625" style="166" customWidth="1"/>
    <col min="9243" max="9243" width="11.33203125" style="166" customWidth="1"/>
    <col min="9244" max="9244" width="14.44140625" style="166" customWidth="1"/>
    <col min="9245" max="9245" width="15.77734375" style="166" customWidth="1"/>
    <col min="9246" max="9246" width="11.33203125" style="166" customWidth="1"/>
    <col min="9247" max="9247" width="14.6640625" style="166" customWidth="1"/>
    <col min="9248" max="9248" width="2.21875" style="166" customWidth="1"/>
    <col min="9249" max="9249" width="9.44140625" style="166" customWidth="1"/>
    <col min="9250" max="9250" width="11.109375" style="166" customWidth="1"/>
    <col min="9251" max="9472" width="20.6640625" style="166"/>
    <col min="9473" max="9473" width="4.6640625" style="166" customWidth="1"/>
    <col min="9474" max="9474" width="59.6640625" style="166" customWidth="1"/>
    <col min="9475" max="9475" width="14.21875" style="166" customWidth="1"/>
    <col min="9476" max="9476" width="13" style="166" customWidth="1"/>
    <col min="9477" max="9477" width="11.33203125" style="166" customWidth="1"/>
    <col min="9478" max="9478" width="15.109375" style="166" customWidth="1"/>
    <col min="9479" max="9479" width="12.88671875" style="166" customWidth="1"/>
    <col min="9480" max="9480" width="11.33203125" style="166" customWidth="1"/>
    <col min="9481" max="9481" width="12.88671875" style="166" customWidth="1"/>
    <col min="9482" max="9483" width="11.33203125" style="166" customWidth="1"/>
    <col min="9484" max="9484" width="12.33203125" style="166" customWidth="1"/>
    <col min="9485" max="9485" width="18" style="166" customWidth="1"/>
    <col min="9486" max="9487" width="11.33203125" style="166" customWidth="1"/>
    <col min="9488" max="9488" width="13.77734375" style="166" customWidth="1"/>
    <col min="9489" max="9489" width="11.33203125" style="166" customWidth="1"/>
    <col min="9490" max="9490" width="14.33203125" style="166" customWidth="1"/>
    <col min="9491" max="9492" width="11.33203125" style="166" customWidth="1"/>
    <col min="9493" max="9493" width="13.88671875" style="166" customWidth="1"/>
    <col min="9494" max="9495" width="11.33203125" style="166" customWidth="1"/>
    <col min="9496" max="9496" width="13.88671875" style="166" customWidth="1"/>
    <col min="9497" max="9497" width="11.33203125" style="166" customWidth="1"/>
    <col min="9498" max="9498" width="12.44140625" style="166" customWidth="1"/>
    <col min="9499" max="9499" width="11.33203125" style="166" customWidth="1"/>
    <col min="9500" max="9500" width="14.44140625" style="166" customWidth="1"/>
    <col min="9501" max="9501" width="15.77734375" style="166" customWidth="1"/>
    <col min="9502" max="9502" width="11.33203125" style="166" customWidth="1"/>
    <col min="9503" max="9503" width="14.6640625" style="166" customWidth="1"/>
    <col min="9504" max="9504" width="2.21875" style="166" customWidth="1"/>
    <col min="9505" max="9505" width="9.44140625" style="166" customWidth="1"/>
    <col min="9506" max="9506" width="11.109375" style="166" customWidth="1"/>
    <col min="9507" max="9728" width="20.6640625" style="166"/>
    <col min="9729" max="9729" width="4.6640625" style="166" customWidth="1"/>
    <col min="9730" max="9730" width="59.6640625" style="166" customWidth="1"/>
    <col min="9731" max="9731" width="14.21875" style="166" customWidth="1"/>
    <col min="9732" max="9732" width="13" style="166" customWidth="1"/>
    <col min="9733" max="9733" width="11.33203125" style="166" customWidth="1"/>
    <col min="9734" max="9734" width="15.109375" style="166" customWidth="1"/>
    <col min="9735" max="9735" width="12.88671875" style="166" customWidth="1"/>
    <col min="9736" max="9736" width="11.33203125" style="166" customWidth="1"/>
    <col min="9737" max="9737" width="12.88671875" style="166" customWidth="1"/>
    <col min="9738" max="9739" width="11.33203125" style="166" customWidth="1"/>
    <col min="9740" max="9740" width="12.33203125" style="166" customWidth="1"/>
    <col min="9741" max="9741" width="18" style="166" customWidth="1"/>
    <col min="9742" max="9743" width="11.33203125" style="166" customWidth="1"/>
    <col min="9744" max="9744" width="13.77734375" style="166" customWidth="1"/>
    <col min="9745" max="9745" width="11.33203125" style="166" customWidth="1"/>
    <col min="9746" max="9746" width="14.33203125" style="166" customWidth="1"/>
    <col min="9747" max="9748" width="11.33203125" style="166" customWidth="1"/>
    <col min="9749" max="9749" width="13.88671875" style="166" customWidth="1"/>
    <col min="9750" max="9751" width="11.33203125" style="166" customWidth="1"/>
    <col min="9752" max="9752" width="13.88671875" style="166" customWidth="1"/>
    <col min="9753" max="9753" width="11.33203125" style="166" customWidth="1"/>
    <col min="9754" max="9754" width="12.44140625" style="166" customWidth="1"/>
    <col min="9755" max="9755" width="11.33203125" style="166" customWidth="1"/>
    <col min="9756" max="9756" width="14.44140625" style="166" customWidth="1"/>
    <col min="9757" max="9757" width="15.77734375" style="166" customWidth="1"/>
    <col min="9758" max="9758" width="11.33203125" style="166" customWidth="1"/>
    <col min="9759" max="9759" width="14.6640625" style="166" customWidth="1"/>
    <col min="9760" max="9760" width="2.21875" style="166" customWidth="1"/>
    <col min="9761" max="9761" width="9.44140625" style="166" customWidth="1"/>
    <col min="9762" max="9762" width="11.109375" style="166" customWidth="1"/>
    <col min="9763" max="9984" width="20.6640625" style="166"/>
    <col min="9985" max="9985" width="4.6640625" style="166" customWidth="1"/>
    <col min="9986" max="9986" width="59.6640625" style="166" customWidth="1"/>
    <col min="9987" max="9987" width="14.21875" style="166" customWidth="1"/>
    <col min="9988" max="9988" width="13" style="166" customWidth="1"/>
    <col min="9989" max="9989" width="11.33203125" style="166" customWidth="1"/>
    <col min="9990" max="9990" width="15.109375" style="166" customWidth="1"/>
    <col min="9991" max="9991" width="12.88671875" style="166" customWidth="1"/>
    <col min="9992" max="9992" width="11.33203125" style="166" customWidth="1"/>
    <col min="9993" max="9993" width="12.88671875" style="166" customWidth="1"/>
    <col min="9994" max="9995" width="11.33203125" style="166" customWidth="1"/>
    <col min="9996" max="9996" width="12.33203125" style="166" customWidth="1"/>
    <col min="9997" max="9997" width="18" style="166" customWidth="1"/>
    <col min="9998" max="9999" width="11.33203125" style="166" customWidth="1"/>
    <col min="10000" max="10000" width="13.77734375" style="166" customWidth="1"/>
    <col min="10001" max="10001" width="11.33203125" style="166" customWidth="1"/>
    <col min="10002" max="10002" width="14.33203125" style="166" customWidth="1"/>
    <col min="10003" max="10004" width="11.33203125" style="166" customWidth="1"/>
    <col min="10005" max="10005" width="13.88671875" style="166" customWidth="1"/>
    <col min="10006" max="10007" width="11.33203125" style="166" customWidth="1"/>
    <col min="10008" max="10008" width="13.88671875" style="166" customWidth="1"/>
    <col min="10009" max="10009" width="11.33203125" style="166" customWidth="1"/>
    <col min="10010" max="10010" width="12.44140625" style="166" customWidth="1"/>
    <col min="10011" max="10011" width="11.33203125" style="166" customWidth="1"/>
    <col min="10012" max="10012" width="14.44140625" style="166" customWidth="1"/>
    <col min="10013" max="10013" width="15.77734375" style="166" customWidth="1"/>
    <col min="10014" max="10014" width="11.33203125" style="166" customWidth="1"/>
    <col min="10015" max="10015" width="14.6640625" style="166" customWidth="1"/>
    <col min="10016" max="10016" width="2.21875" style="166" customWidth="1"/>
    <col min="10017" max="10017" width="9.44140625" style="166" customWidth="1"/>
    <col min="10018" max="10018" width="11.109375" style="166" customWidth="1"/>
    <col min="10019" max="10240" width="20.6640625" style="166"/>
    <col min="10241" max="10241" width="4.6640625" style="166" customWidth="1"/>
    <col min="10242" max="10242" width="59.6640625" style="166" customWidth="1"/>
    <col min="10243" max="10243" width="14.21875" style="166" customWidth="1"/>
    <col min="10244" max="10244" width="13" style="166" customWidth="1"/>
    <col min="10245" max="10245" width="11.33203125" style="166" customWidth="1"/>
    <col min="10246" max="10246" width="15.109375" style="166" customWidth="1"/>
    <col min="10247" max="10247" width="12.88671875" style="166" customWidth="1"/>
    <col min="10248" max="10248" width="11.33203125" style="166" customWidth="1"/>
    <col min="10249" max="10249" width="12.88671875" style="166" customWidth="1"/>
    <col min="10250" max="10251" width="11.33203125" style="166" customWidth="1"/>
    <col min="10252" max="10252" width="12.33203125" style="166" customWidth="1"/>
    <col min="10253" max="10253" width="18" style="166" customWidth="1"/>
    <col min="10254" max="10255" width="11.33203125" style="166" customWidth="1"/>
    <col min="10256" max="10256" width="13.77734375" style="166" customWidth="1"/>
    <col min="10257" max="10257" width="11.33203125" style="166" customWidth="1"/>
    <col min="10258" max="10258" width="14.33203125" style="166" customWidth="1"/>
    <col min="10259" max="10260" width="11.33203125" style="166" customWidth="1"/>
    <col min="10261" max="10261" width="13.88671875" style="166" customWidth="1"/>
    <col min="10262" max="10263" width="11.33203125" style="166" customWidth="1"/>
    <col min="10264" max="10264" width="13.88671875" style="166" customWidth="1"/>
    <col min="10265" max="10265" width="11.33203125" style="166" customWidth="1"/>
    <col min="10266" max="10266" width="12.44140625" style="166" customWidth="1"/>
    <col min="10267" max="10267" width="11.33203125" style="166" customWidth="1"/>
    <col min="10268" max="10268" width="14.44140625" style="166" customWidth="1"/>
    <col min="10269" max="10269" width="15.77734375" style="166" customWidth="1"/>
    <col min="10270" max="10270" width="11.33203125" style="166" customWidth="1"/>
    <col min="10271" max="10271" width="14.6640625" style="166" customWidth="1"/>
    <col min="10272" max="10272" width="2.21875" style="166" customWidth="1"/>
    <col min="10273" max="10273" width="9.44140625" style="166" customWidth="1"/>
    <col min="10274" max="10274" width="11.109375" style="166" customWidth="1"/>
    <col min="10275" max="10496" width="20.6640625" style="166"/>
    <col min="10497" max="10497" width="4.6640625" style="166" customWidth="1"/>
    <col min="10498" max="10498" width="59.6640625" style="166" customWidth="1"/>
    <col min="10499" max="10499" width="14.21875" style="166" customWidth="1"/>
    <col min="10500" max="10500" width="13" style="166" customWidth="1"/>
    <col min="10501" max="10501" width="11.33203125" style="166" customWidth="1"/>
    <col min="10502" max="10502" width="15.109375" style="166" customWidth="1"/>
    <col min="10503" max="10503" width="12.88671875" style="166" customWidth="1"/>
    <col min="10504" max="10504" width="11.33203125" style="166" customWidth="1"/>
    <col min="10505" max="10505" width="12.88671875" style="166" customWidth="1"/>
    <col min="10506" max="10507" width="11.33203125" style="166" customWidth="1"/>
    <col min="10508" max="10508" width="12.33203125" style="166" customWidth="1"/>
    <col min="10509" max="10509" width="18" style="166" customWidth="1"/>
    <col min="10510" max="10511" width="11.33203125" style="166" customWidth="1"/>
    <col min="10512" max="10512" width="13.77734375" style="166" customWidth="1"/>
    <col min="10513" max="10513" width="11.33203125" style="166" customWidth="1"/>
    <col min="10514" max="10514" width="14.33203125" style="166" customWidth="1"/>
    <col min="10515" max="10516" width="11.33203125" style="166" customWidth="1"/>
    <col min="10517" max="10517" width="13.88671875" style="166" customWidth="1"/>
    <col min="10518" max="10519" width="11.33203125" style="166" customWidth="1"/>
    <col min="10520" max="10520" width="13.88671875" style="166" customWidth="1"/>
    <col min="10521" max="10521" width="11.33203125" style="166" customWidth="1"/>
    <col min="10522" max="10522" width="12.44140625" style="166" customWidth="1"/>
    <col min="10523" max="10523" width="11.33203125" style="166" customWidth="1"/>
    <col min="10524" max="10524" width="14.44140625" style="166" customWidth="1"/>
    <col min="10525" max="10525" width="15.77734375" style="166" customWidth="1"/>
    <col min="10526" max="10526" width="11.33203125" style="166" customWidth="1"/>
    <col min="10527" max="10527" width="14.6640625" style="166" customWidth="1"/>
    <col min="10528" max="10528" width="2.21875" style="166" customWidth="1"/>
    <col min="10529" max="10529" width="9.44140625" style="166" customWidth="1"/>
    <col min="10530" max="10530" width="11.109375" style="166" customWidth="1"/>
    <col min="10531" max="10752" width="20.6640625" style="166"/>
    <col min="10753" max="10753" width="4.6640625" style="166" customWidth="1"/>
    <col min="10754" max="10754" width="59.6640625" style="166" customWidth="1"/>
    <col min="10755" max="10755" width="14.21875" style="166" customWidth="1"/>
    <col min="10756" max="10756" width="13" style="166" customWidth="1"/>
    <col min="10757" max="10757" width="11.33203125" style="166" customWidth="1"/>
    <col min="10758" max="10758" width="15.109375" style="166" customWidth="1"/>
    <col min="10759" max="10759" width="12.88671875" style="166" customWidth="1"/>
    <col min="10760" max="10760" width="11.33203125" style="166" customWidth="1"/>
    <col min="10761" max="10761" width="12.88671875" style="166" customWidth="1"/>
    <col min="10762" max="10763" width="11.33203125" style="166" customWidth="1"/>
    <col min="10764" max="10764" width="12.33203125" style="166" customWidth="1"/>
    <col min="10765" max="10765" width="18" style="166" customWidth="1"/>
    <col min="10766" max="10767" width="11.33203125" style="166" customWidth="1"/>
    <col min="10768" max="10768" width="13.77734375" style="166" customWidth="1"/>
    <col min="10769" max="10769" width="11.33203125" style="166" customWidth="1"/>
    <col min="10770" max="10770" width="14.33203125" style="166" customWidth="1"/>
    <col min="10771" max="10772" width="11.33203125" style="166" customWidth="1"/>
    <col min="10773" max="10773" width="13.88671875" style="166" customWidth="1"/>
    <col min="10774" max="10775" width="11.33203125" style="166" customWidth="1"/>
    <col min="10776" max="10776" width="13.88671875" style="166" customWidth="1"/>
    <col min="10777" max="10777" width="11.33203125" style="166" customWidth="1"/>
    <col min="10778" max="10778" width="12.44140625" style="166" customWidth="1"/>
    <col min="10779" max="10779" width="11.33203125" style="166" customWidth="1"/>
    <col min="10780" max="10780" width="14.44140625" style="166" customWidth="1"/>
    <col min="10781" max="10781" width="15.77734375" style="166" customWidth="1"/>
    <col min="10782" max="10782" width="11.33203125" style="166" customWidth="1"/>
    <col min="10783" max="10783" width="14.6640625" style="166" customWidth="1"/>
    <col min="10784" max="10784" width="2.21875" style="166" customWidth="1"/>
    <col min="10785" max="10785" width="9.44140625" style="166" customWidth="1"/>
    <col min="10786" max="10786" width="11.109375" style="166" customWidth="1"/>
    <col min="10787" max="11008" width="20.6640625" style="166"/>
    <col min="11009" max="11009" width="4.6640625" style="166" customWidth="1"/>
    <col min="11010" max="11010" width="59.6640625" style="166" customWidth="1"/>
    <col min="11011" max="11011" width="14.21875" style="166" customWidth="1"/>
    <col min="11012" max="11012" width="13" style="166" customWidth="1"/>
    <col min="11013" max="11013" width="11.33203125" style="166" customWidth="1"/>
    <col min="11014" max="11014" width="15.109375" style="166" customWidth="1"/>
    <col min="11015" max="11015" width="12.88671875" style="166" customWidth="1"/>
    <col min="11016" max="11016" width="11.33203125" style="166" customWidth="1"/>
    <col min="11017" max="11017" width="12.88671875" style="166" customWidth="1"/>
    <col min="11018" max="11019" width="11.33203125" style="166" customWidth="1"/>
    <col min="11020" max="11020" width="12.33203125" style="166" customWidth="1"/>
    <col min="11021" max="11021" width="18" style="166" customWidth="1"/>
    <col min="11022" max="11023" width="11.33203125" style="166" customWidth="1"/>
    <col min="11024" max="11024" width="13.77734375" style="166" customWidth="1"/>
    <col min="11025" max="11025" width="11.33203125" style="166" customWidth="1"/>
    <col min="11026" max="11026" width="14.33203125" style="166" customWidth="1"/>
    <col min="11027" max="11028" width="11.33203125" style="166" customWidth="1"/>
    <col min="11029" max="11029" width="13.88671875" style="166" customWidth="1"/>
    <col min="11030" max="11031" width="11.33203125" style="166" customWidth="1"/>
    <col min="11032" max="11032" width="13.88671875" style="166" customWidth="1"/>
    <col min="11033" max="11033" width="11.33203125" style="166" customWidth="1"/>
    <col min="11034" max="11034" width="12.44140625" style="166" customWidth="1"/>
    <col min="11035" max="11035" width="11.33203125" style="166" customWidth="1"/>
    <col min="11036" max="11036" width="14.44140625" style="166" customWidth="1"/>
    <col min="11037" max="11037" width="15.77734375" style="166" customWidth="1"/>
    <col min="11038" max="11038" width="11.33203125" style="166" customWidth="1"/>
    <col min="11039" max="11039" width="14.6640625" style="166" customWidth="1"/>
    <col min="11040" max="11040" width="2.21875" style="166" customWidth="1"/>
    <col min="11041" max="11041" width="9.44140625" style="166" customWidth="1"/>
    <col min="11042" max="11042" width="11.109375" style="166" customWidth="1"/>
    <col min="11043" max="11264" width="20.6640625" style="166"/>
    <col min="11265" max="11265" width="4.6640625" style="166" customWidth="1"/>
    <col min="11266" max="11266" width="59.6640625" style="166" customWidth="1"/>
    <col min="11267" max="11267" width="14.21875" style="166" customWidth="1"/>
    <col min="11268" max="11268" width="13" style="166" customWidth="1"/>
    <col min="11269" max="11269" width="11.33203125" style="166" customWidth="1"/>
    <col min="11270" max="11270" width="15.109375" style="166" customWidth="1"/>
    <col min="11271" max="11271" width="12.88671875" style="166" customWidth="1"/>
    <col min="11272" max="11272" width="11.33203125" style="166" customWidth="1"/>
    <col min="11273" max="11273" width="12.88671875" style="166" customWidth="1"/>
    <col min="11274" max="11275" width="11.33203125" style="166" customWidth="1"/>
    <col min="11276" max="11276" width="12.33203125" style="166" customWidth="1"/>
    <col min="11277" max="11277" width="18" style="166" customWidth="1"/>
    <col min="11278" max="11279" width="11.33203125" style="166" customWidth="1"/>
    <col min="11280" max="11280" width="13.77734375" style="166" customWidth="1"/>
    <col min="11281" max="11281" width="11.33203125" style="166" customWidth="1"/>
    <col min="11282" max="11282" width="14.33203125" style="166" customWidth="1"/>
    <col min="11283" max="11284" width="11.33203125" style="166" customWidth="1"/>
    <col min="11285" max="11285" width="13.88671875" style="166" customWidth="1"/>
    <col min="11286" max="11287" width="11.33203125" style="166" customWidth="1"/>
    <col min="11288" max="11288" width="13.88671875" style="166" customWidth="1"/>
    <col min="11289" max="11289" width="11.33203125" style="166" customWidth="1"/>
    <col min="11290" max="11290" width="12.44140625" style="166" customWidth="1"/>
    <col min="11291" max="11291" width="11.33203125" style="166" customWidth="1"/>
    <col min="11292" max="11292" width="14.44140625" style="166" customWidth="1"/>
    <col min="11293" max="11293" width="15.77734375" style="166" customWidth="1"/>
    <col min="11294" max="11294" width="11.33203125" style="166" customWidth="1"/>
    <col min="11295" max="11295" width="14.6640625" style="166" customWidth="1"/>
    <col min="11296" max="11296" width="2.21875" style="166" customWidth="1"/>
    <col min="11297" max="11297" width="9.44140625" style="166" customWidth="1"/>
    <col min="11298" max="11298" width="11.109375" style="166" customWidth="1"/>
    <col min="11299" max="11520" width="20.6640625" style="166"/>
    <col min="11521" max="11521" width="4.6640625" style="166" customWidth="1"/>
    <col min="11522" max="11522" width="59.6640625" style="166" customWidth="1"/>
    <col min="11523" max="11523" width="14.21875" style="166" customWidth="1"/>
    <col min="11524" max="11524" width="13" style="166" customWidth="1"/>
    <col min="11525" max="11525" width="11.33203125" style="166" customWidth="1"/>
    <col min="11526" max="11526" width="15.109375" style="166" customWidth="1"/>
    <col min="11527" max="11527" width="12.88671875" style="166" customWidth="1"/>
    <col min="11528" max="11528" width="11.33203125" style="166" customWidth="1"/>
    <col min="11529" max="11529" width="12.88671875" style="166" customWidth="1"/>
    <col min="11530" max="11531" width="11.33203125" style="166" customWidth="1"/>
    <col min="11532" max="11532" width="12.33203125" style="166" customWidth="1"/>
    <col min="11533" max="11533" width="18" style="166" customWidth="1"/>
    <col min="11534" max="11535" width="11.33203125" style="166" customWidth="1"/>
    <col min="11536" max="11536" width="13.77734375" style="166" customWidth="1"/>
    <col min="11537" max="11537" width="11.33203125" style="166" customWidth="1"/>
    <col min="11538" max="11538" width="14.33203125" style="166" customWidth="1"/>
    <col min="11539" max="11540" width="11.33203125" style="166" customWidth="1"/>
    <col min="11541" max="11541" width="13.88671875" style="166" customWidth="1"/>
    <col min="11542" max="11543" width="11.33203125" style="166" customWidth="1"/>
    <col min="11544" max="11544" width="13.88671875" style="166" customWidth="1"/>
    <col min="11545" max="11545" width="11.33203125" style="166" customWidth="1"/>
    <col min="11546" max="11546" width="12.44140625" style="166" customWidth="1"/>
    <col min="11547" max="11547" width="11.33203125" style="166" customWidth="1"/>
    <col min="11548" max="11548" width="14.44140625" style="166" customWidth="1"/>
    <col min="11549" max="11549" width="15.77734375" style="166" customWidth="1"/>
    <col min="11550" max="11550" width="11.33203125" style="166" customWidth="1"/>
    <col min="11551" max="11551" width="14.6640625" style="166" customWidth="1"/>
    <col min="11552" max="11552" width="2.21875" style="166" customWidth="1"/>
    <col min="11553" max="11553" width="9.44140625" style="166" customWidth="1"/>
    <col min="11554" max="11554" width="11.109375" style="166" customWidth="1"/>
    <col min="11555" max="11776" width="20.6640625" style="166"/>
    <col min="11777" max="11777" width="4.6640625" style="166" customWidth="1"/>
    <col min="11778" max="11778" width="59.6640625" style="166" customWidth="1"/>
    <col min="11779" max="11779" width="14.21875" style="166" customWidth="1"/>
    <col min="11780" max="11780" width="13" style="166" customWidth="1"/>
    <col min="11781" max="11781" width="11.33203125" style="166" customWidth="1"/>
    <col min="11782" max="11782" width="15.109375" style="166" customWidth="1"/>
    <col min="11783" max="11783" width="12.88671875" style="166" customWidth="1"/>
    <col min="11784" max="11784" width="11.33203125" style="166" customWidth="1"/>
    <col min="11785" max="11785" width="12.88671875" style="166" customWidth="1"/>
    <col min="11786" max="11787" width="11.33203125" style="166" customWidth="1"/>
    <col min="11788" max="11788" width="12.33203125" style="166" customWidth="1"/>
    <col min="11789" max="11789" width="18" style="166" customWidth="1"/>
    <col min="11790" max="11791" width="11.33203125" style="166" customWidth="1"/>
    <col min="11792" max="11792" width="13.77734375" style="166" customWidth="1"/>
    <col min="11793" max="11793" width="11.33203125" style="166" customWidth="1"/>
    <col min="11794" max="11794" width="14.33203125" style="166" customWidth="1"/>
    <col min="11795" max="11796" width="11.33203125" style="166" customWidth="1"/>
    <col min="11797" max="11797" width="13.88671875" style="166" customWidth="1"/>
    <col min="11798" max="11799" width="11.33203125" style="166" customWidth="1"/>
    <col min="11800" max="11800" width="13.88671875" style="166" customWidth="1"/>
    <col min="11801" max="11801" width="11.33203125" style="166" customWidth="1"/>
    <col min="11802" max="11802" width="12.44140625" style="166" customWidth="1"/>
    <col min="11803" max="11803" width="11.33203125" style="166" customWidth="1"/>
    <col min="11804" max="11804" width="14.44140625" style="166" customWidth="1"/>
    <col min="11805" max="11805" width="15.77734375" style="166" customWidth="1"/>
    <col min="11806" max="11806" width="11.33203125" style="166" customWidth="1"/>
    <col min="11807" max="11807" width="14.6640625" style="166" customWidth="1"/>
    <col min="11808" max="11808" width="2.21875" style="166" customWidth="1"/>
    <col min="11809" max="11809" width="9.44140625" style="166" customWidth="1"/>
    <col min="11810" max="11810" width="11.109375" style="166" customWidth="1"/>
    <col min="11811" max="12032" width="20.6640625" style="166"/>
    <col min="12033" max="12033" width="4.6640625" style="166" customWidth="1"/>
    <col min="12034" max="12034" width="59.6640625" style="166" customWidth="1"/>
    <col min="12035" max="12035" width="14.21875" style="166" customWidth="1"/>
    <col min="12036" max="12036" width="13" style="166" customWidth="1"/>
    <col min="12037" max="12037" width="11.33203125" style="166" customWidth="1"/>
    <col min="12038" max="12038" width="15.109375" style="166" customWidth="1"/>
    <col min="12039" max="12039" width="12.88671875" style="166" customWidth="1"/>
    <col min="12040" max="12040" width="11.33203125" style="166" customWidth="1"/>
    <col min="12041" max="12041" width="12.88671875" style="166" customWidth="1"/>
    <col min="12042" max="12043" width="11.33203125" style="166" customWidth="1"/>
    <col min="12044" max="12044" width="12.33203125" style="166" customWidth="1"/>
    <col min="12045" max="12045" width="18" style="166" customWidth="1"/>
    <col min="12046" max="12047" width="11.33203125" style="166" customWidth="1"/>
    <col min="12048" max="12048" width="13.77734375" style="166" customWidth="1"/>
    <col min="12049" max="12049" width="11.33203125" style="166" customWidth="1"/>
    <col min="12050" max="12050" width="14.33203125" style="166" customWidth="1"/>
    <col min="12051" max="12052" width="11.33203125" style="166" customWidth="1"/>
    <col min="12053" max="12053" width="13.88671875" style="166" customWidth="1"/>
    <col min="12054" max="12055" width="11.33203125" style="166" customWidth="1"/>
    <col min="12056" max="12056" width="13.88671875" style="166" customWidth="1"/>
    <col min="12057" max="12057" width="11.33203125" style="166" customWidth="1"/>
    <col min="12058" max="12058" width="12.44140625" style="166" customWidth="1"/>
    <col min="12059" max="12059" width="11.33203125" style="166" customWidth="1"/>
    <col min="12060" max="12060" width="14.44140625" style="166" customWidth="1"/>
    <col min="12061" max="12061" width="15.77734375" style="166" customWidth="1"/>
    <col min="12062" max="12062" width="11.33203125" style="166" customWidth="1"/>
    <col min="12063" max="12063" width="14.6640625" style="166" customWidth="1"/>
    <col min="12064" max="12064" width="2.21875" style="166" customWidth="1"/>
    <col min="12065" max="12065" width="9.44140625" style="166" customWidth="1"/>
    <col min="12066" max="12066" width="11.109375" style="166" customWidth="1"/>
    <col min="12067" max="12288" width="20.6640625" style="166"/>
    <col min="12289" max="12289" width="4.6640625" style="166" customWidth="1"/>
    <col min="12290" max="12290" width="59.6640625" style="166" customWidth="1"/>
    <col min="12291" max="12291" width="14.21875" style="166" customWidth="1"/>
    <col min="12292" max="12292" width="13" style="166" customWidth="1"/>
    <col min="12293" max="12293" width="11.33203125" style="166" customWidth="1"/>
    <col min="12294" max="12294" width="15.109375" style="166" customWidth="1"/>
    <col min="12295" max="12295" width="12.88671875" style="166" customWidth="1"/>
    <col min="12296" max="12296" width="11.33203125" style="166" customWidth="1"/>
    <col min="12297" max="12297" width="12.88671875" style="166" customWidth="1"/>
    <col min="12298" max="12299" width="11.33203125" style="166" customWidth="1"/>
    <col min="12300" max="12300" width="12.33203125" style="166" customWidth="1"/>
    <col min="12301" max="12301" width="18" style="166" customWidth="1"/>
    <col min="12302" max="12303" width="11.33203125" style="166" customWidth="1"/>
    <col min="12304" max="12304" width="13.77734375" style="166" customWidth="1"/>
    <col min="12305" max="12305" width="11.33203125" style="166" customWidth="1"/>
    <col min="12306" max="12306" width="14.33203125" style="166" customWidth="1"/>
    <col min="12307" max="12308" width="11.33203125" style="166" customWidth="1"/>
    <col min="12309" max="12309" width="13.88671875" style="166" customWidth="1"/>
    <col min="12310" max="12311" width="11.33203125" style="166" customWidth="1"/>
    <col min="12312" max="12312" width="13.88671875" style="166" customWidth="1"/>
    <col min="12313" max="12313" width="11.33203125" style="166" customWidth="1"/>
    <col min="12314" max="12314" width="12.44140625" style="166" customWidth="1"/>
    <col min="12315" max="12315" width="11.33203125" style="166" customWidth="1"/>
    <col min="12316" max="12316" width="14.44140625" style="166" customWidth="1"/>
    <col min="12317" max="12317" width="15.77734375" style="166" customWidth="1"/>
    <col min="12318" max="12318" width="11.33203125" style="166" customWidth="1"/>
    <col min="12319" max="12319" width="14.6640625" style="166" customWidth="1"/>
    <col min="12320" max="12320" width="2.21875" style="166" customWidth="1"/>
    <col min="12321" max="12321" width="9.44140625" style="166" customWidth="1"/>
    <col min="12322" max="12322" width="11.109375" style="166" customWidth="1"/>
    <col min="12323" max="12544" width="20.6640625" style="166"/>
    <col min="12545" max="12545" width="4.6640625" style="166" customWidth="1"/>
    <col min="12546" max="12546" width="59.6640625" style="166" customWidth="1"/>
    <col min="12547" max="12547" width="14.21875" style="166" customWidth="1"/>
    <col min="12548" max="12548" width="13" style="166" customWidth="1"/>
    <col min="12549" max="12549" width="11.33203125" style="166" customWidth="1"/>
    <col min="12550" max="12550" width="15.109375" style="166" customWidth="1"/>
    <col min="12551" max="12551" width="12.88671875" style="166" customWidth="1"/>
    <col min="12552" max="12552" width="11.33203125" style="166" customWidth="1"/>
    <col min="12553" max="12553" width="12.88671875" style="166" customWidth="1"/>
    <col min="12554" max="12555" width="11.33203125" style="166" customWidth="1"/>
    <col min="12556" max="12556" width="12.33203125" style="166" customWidth="1"/>
    <col min="12557" max="12557" width="18" style="166" customWidth="1"/>
    <col min="12558" max="12559" width="11.33203125" style="166" customWidth="1"/>
    <col min="12560" max="12560" width="13.77734375" style="166" customWidth="1"/>
    <col min="12561" max="12561" width="11.33203125" style="166" customWidth="1"/>
    <col min="12562" max="12562" width="14.33203125" style="166" customWidth="1"/>
    <col min="12563" max="12564" width="11.33203125" style="166" customWidth="1"/>
    <col min="12565" max="12565" width="13.88671875" style="166" customWidth="1"/>
    <col min="12566" max="12567" width="11.33203125" style="166" customWidth="1"/>
    <col min="12568" max="12568" width="13.88671875" style="166" customWidth="1"/>
    <col min="12569" max="12569" width="11.33203125" style="166" customWidth="1"/>
    <col min="12570" max="12570" width="12.44140625" style="166" customWidth="1"/>
    <col min="12571" max="12571" width="11.33203125" style="166" customWidth="1"/>
    <col min="12572" max="12572" width="14.44140625" style="166" customWidth="1"/>
    <col min="12573" max="12573" width="15.77734375" style="166" customWidth="1"/>
    <col min="12574" max="12574" width="11.33203125" style="166" customWidth="1"/>
    <col min="12575" max="12575" width="14.6640625" style="166" customWidth="1"/>
    <col min="12576" max="12576" width="2.21875" style="166" customWidth="1"/>
    <col min="12577" max="12577" width="9.44140625" style="166" customWidth="1"/>
    <col min="12578" max="12578" width="11.109375" style="166" customWidth="1"/>
    <col min="12579" max="12800" width="20.6640625" style="166"/>
    <col min="12801" max="12801" width="4.6640625" style="166" customWidth="1"/>
    <col min="12802" max="12802" width="59.6640625" style="166" customWidth="1"/>
    <col min="12803" max="12803" width="14.21875" style="166" customWidth="1"/>
    <col min="12804" max="12804" width="13" style="166" customWidth="1"/>
    <col min="12805" max="12805" width="11.33203125" style="166" customWidth="1"/>
    <col min="12806" max="12806" width="15.109375" style="166" customWidth="1"/>
    <col min="12807" max="12807" width="12.88671875" style="166" customWidth="1"/>
    <col min="12808" max="12808" width="11.33203125" style="166" customWidth="1"/>
    <col min="12809" max="12809" width="12.88671875" style="166" customWidth="1"/>
    <col min="12810" max="12811" width="11.33203125" style="166" customWidth="1"/>
    <col min="12812" max="12812" width="12.33203125" style="166" customWidth="1"/>
    <col min="12813" max="12813" width="18" style="166" customWidth="1"/>
    <col min="12814" max="12815" width="11.33203125" style="166" customWidth="1"/>
    <col min="12816" max="12816" width="13.77734375" style="166" customWidth="1"/>
    <col min="12817" max="12817" width="11.33203125" style="166" customWidth="1"/>
    <col min="12818" max="12818" width="14.33203125" style="166" customWidth="1"/>
    <col min="12819" max="12820" width="11.33203125" style="166" customWidth="1"/>
    <col min="12821" max="12821" width="13.88671875" style="166" customWidth="1"/>
    <col min="12822" max="12823" width="11.33203125" style="166" customWidth="1"/>
    <col min="12824" max="12824" width="13.88671875" style="166" customWidth="1"/>
    <col min="12825" max="12825" width="11.33203125" style="166" customWidth="1"/>
    <col min="12826" max="12826" width="12.44140625" style="166" customWidth="1"/>
    <col min="12827" max="12827" width="11.33203125" style="166" customWidth="1"/>
    <col min="12828" max="12828" width="14.44140625" style="166" customWidth="1"/>
    <col min="12829" max="12829" width="15.77734375" style="166" customWidth="1"/>
    <col min="12830" max="12830" width="11.33203125" style="166" customWidth="1"/>
    <col min="12831" max="12831" width="14.6640625" style="166" customWidth="1"/>
    <col min="12832" max="12832" width="2.21875" style="166" customWidth="1"/>
    <col min="12833" max="12833" width="9.44140625" style="166" customWidth="1"/>
    <col min="12834" max="12834" width="11.109375" style="166" customWidth="1"/>
    <col min="12835" max="13056" width="20.6640625" style="166"/>
    <col min="13057" max="13057" width="4.6640625" style="166" customWidth="1"/>
    <col min="13058" max="13058" width="59.6640625" style="166" customWidth="1"/>
    <col min="13059" max="13059" width="14.21875" style="166" customWidth="1"/>
    <col min="13060" max="13060" width="13" style="166" customWidth="1"/>
    <col min="13061" max="13061" width="11.33203125" style="166" customWidth="1"/>
    <col min="13062" max="13062" width="15.109375" style="166" customWidth="1"/>
    <col min="13063" max="13063" width="12.88671875" style="166" customWidth="1"/>
    <col min="13064" max="13064" width="11.33203125" style="166" customWidth="1"/>
    <col min="13065" max="13065" width="12.88671875" style="166" customWidth="1"/>
    <col min="13066" max="13067" width="11.33203125" style="166" customWidth="1"/>
    <col min="13068" max="13068" width="12.33203125" style="166" customWidth="1"/>
    <col min="13069" max="13069" width="18" style="166" customWidth="1"/>
    <col min="13070" max="13071" width="11.33203125" style="166" customWidth="1"/>
    <col min="13072" max="13072" width="13.77734375" style="166" customWidth="1"/>
    <col min="13073" max="13073" width="11.33203125" style="166" customWidth="1"/>
    <col min="13074" max="13074" width="14.33203125" style="166" customWidth="1"/>
    <col min="13075" max="13076" width="11.33203125" style="166" customWidth="1"/>
    <col min="13077" max="13077" width="13.88671875" style="166" customWidth="1"/>
    <col min="13078" max="13079" width="11.33203125" style="166" customWidth="1"/>
    <col min="13080" max="13080" width="13.88671875" style="166" customWidth="1"/>
    <col min="13081" max="13081" width="11.33203125" style="166" customWidth="1"/>
    <col min="13082" max="13082" width="12.44140625" style="166" customWidth="1"/>
    <col min="13083" max="13083" width="11.33203125" style="166" customWidth="1"/>
    <col min="13084" max="13084" width="14.44140625" style="166" customWidth="1"/>
    <col min="13085" max="13085" width="15.77734375" style="166" customWidth="1"/>
    <col min="13086" max="13086" width="11.33203125" style="166" customWidth="1"/>
    <col min="13087" max="13087" width="14.6640625" style="166" customWidth="1"/>
    <col min="13088" max="13088" width="2.21875" style="166" customWidth="1"/>
    <col min="13089" max="13089" width="9.44140625" style="166" customWidth="1"/>
    <col min="13090" max="13090" width="11.109375" style="166" customWidth="1"/>
    <col min="13091" max="13312" width="20.6640625" style="166"/>
    <col min="13313" max="13313" width="4.6640625" style="166" customWidth="1"/>
    <col min="13314" max="13314" width="59.6640625" style="166" customWidth="1"/>
    <col min="13315" max="13315" width="14.21875" style="166" customWidth="1"/>
    <col min="13316" max="13316" width="13" style="166" customWidth="1"/>
    <col min="13317" max="13317" width="11.33203125" style="166" customWidth="1"/>
    <col min="13318" max="13318" width="15.109375" style="166" customWidth="1"/>
    <col min="13319" max="13319" width="12.88671875" style="166" customWidth="1"/>
    <col min="13320" max="13320" width="11.33203125" style="166" customWidth="1"/>
    <col min="13321" max="13321" width="12.88671875" style="166" customWidth="1"/>
    <col min="13322" max="13323" width="11.33203125" style="166" customWidth="1"/>
    <col min="13324" max="13324" width="12.33203125" style="166" customWidth="1"/>
    <col min="13325" max="13325" width="18" style="166" customWidth="1"/>
    <col min="13326" max="13327" width="11.33203125" style="166" customWidth="1"/>
    <col min="13328" max="13328" width="13.77734375" style="166" customWidth="1"/>
    <col min="13329" max="13329" width="11.33203125" style="166" customWidth="1"/>
    <col min="13330" max="13330" width="14.33203125" style="166" customWidth="1"/>
    <col min="13331" max="13332" width="11.33203125" style="166" customWidth="1"/>
    <col min="13333" max="13333" width="13.88671875" style="166" customWidth="1"/>
    <col min="13334" max="13335" width="11.33203125" style="166" customWidth="1"/>
    <col min="13336" max="13336" width="13.88671875" style="166" customWidth="1"/>
    <col min="13337" max="13337" width="11.33203125" style="166" customWidth="1"/>
    <col min="13338" max="13338" width="12.44140625" style="166" customWidth="1"/>
    <col min="13339" max="13339" width="11.33203125" style="166" customWidth="1"/>
    <col min="13340" max="13340" width="14.44140625" style="166" customWidth="1"/>
    <col min="13341" max="13341" width="15.77734375" style="166" customWidth="1"/>
    <col min="13342" max="13342" width="11.33203125" style="166" customWidth="1"/>
    <col min="13343" max="13343" width="14.6640625" style="166" customWidth="1"/>
    <col min="13344" max="13344" width="2.21875" style="166" customWidth="1"/>
    <col min="13345" max="13345" width="9.44140625" style="166" customWidth="1"/>
    <col min="13346" max="13346" width="11.109375" style="166" customWidth="1"/>
    <col min="13347" max="13568" width="20.6640625" style="166"/>
    <col min="13569" max="13569" width="4.6640625" style="166" customWidth="1"/>
    <col min="13570" max="13570" width="59.6640625" style="166" customWidth="1"/>
    <col min="13571" max="13571" width="14.21875" style="166" customWidth="1"/>
    <col min="13572" max="13572" width="13" style="166" customWidth="1"/>
    <col min="13573" max="13573" width="11.33203125" style="166" customWidth="1"/>
    <col min="13574" max="13574" width="15.109375" style="166" customWidth="1"/>
    <col min="13575" max="13575" width="12.88671875" style="166" customWidth="1"/>
    <col min="13576" max="13576" width="11.33203125" style="166" customWidth="1"/>
    <col min="13577" max="13577" width="12.88671875" style="166" customWidth="1"/>
    <col min="13578" max="13579" width="11.33203125" style="166" customWidth="1"/>
    <col min="13580" max="13580" width="12.33203125" style="166" customWidth="1"/>
    <col min="13581" max="13581" width="18" style="166" customWidth="1"/>
    <col min="13582" max="13583" width="11.33203125" style="166" customWidth="1"/>
    <col min="13584" max="13584" width="13.77734375" style="166" customWidth="1"/>
    <col min="13585" max="13585" width="11.33203125" style="166" customWidth="1"/>
    <col min="13586" max="13586" width="14.33203125" style="166" customWidth="1"/>
    <col min="13587" max="13588" width="11.33203125" style="166" customWidth="1"/>
    <col min="13589" max="13589" width="13.88671875" style="166" customWidth="1"/>
    <col min="13590" max="13591" width="11.33203125" style="166" customWidth="1"/>
    <col min="13592" max="13592" width="13.88671875" style="166" customWidth="1"/>
    <col min="13593" max="13593" width="11.33203125" style="166" customWidth="1"/>
    <col min="13594" max="13594" width="12.44140625" style="166" customWidth="1"/>
    <col min="13595" max="13595" width="11.33203125" style="166" customWidth="1"/>
    <col min="13596" max="13596" width="14.44140625" style="166" customWidth="1"/>
    <col min="13597" max="13597" width="15.77734375" style="166" customWidth="1"/>
    <col min="13598" max="13598" width="11.33203125" style="166" customWidth="1"/>
    <col min="13599" max="13599" width="14.6640625" style="166" customWidth="1"/>
    <col min="13600" max="13600" width="2.21875" style="166" customWidth="1"/>
    <col min="13601" max="13601" width="9.44140625" style="166" customWidth="1"/>
    <col min="13602" max="13602" width="11.109375" style="166" customWidth="1"/>
    <col min="13603" max="13824" width="20.6640625" style="166"/>
    <col min="13825" max="13825" width="4.6640625" style="166" customWidth="1"/>
    <col min="13826" max="13826" width="59.6640625" style="166" customWidth="1"/>
    <col min="13827" max="13827" width="14.21875" style="166" customWidth="1"/>
    <col min="13828" max="13828" width="13" style="166" customWidth="1"/>
    <col min="13829" max="13829" width="11.33203125" style="166" customWidth="1"/>
    <col min="13830" max="13830" width="15.109375" style="166" customWidth="1"/>
    <col min="13831" max="13831" width="12.88671875" style="166" customWidth="1"/>
    <col min="13832" max="13832" width="11.33203125" style="166" customWidth="1"/>
    <col min="13833" max="13833" width="12.88671875" style="166" customWidth="1"/>
    <col min="13834" max="13835" width="11.33203125" style="166" customWidth="1"/>
    <col min="13836" max="13836" width="12.33203125" style="166" customWidth="1"/>
    <col min="13837" max="13837" width="18" style="166" customWidth="1"/>
    <col min="13838" max="13839" width="11.33203125" style="166" customWidth="1"/>
    <col min="13840" max="13840" width="13.77734375" style="166" customWidth="1"/>
    <col min="13841" max="13841" width="11.33203125" style="166" customWidth="1"/>
    <col min="13842" max="13842" width="14.33203125" style="166" customWidth="1"/>
    <col min="13843" max="13844" width="11.33203125" style="166" customWidth="1"/>
    <col min="13845" max="13845" width="13.88671875" style="166" customWidth="1"/>
    <col min="13846" max="13847" width="11.33203125" style="166" customWidth="1"/>
    <col min="13848" max="13848" width="13.88671875" style="166" customWidth="1"/>
    <col min="13849" max="13849" width="11.33203125" style="166" customWidth="1"/>
    <col min="13850" max="13850" width="12.44140625" style="166" customWidth="1"/>
    <col min="13851" max="13851" width="11.33203125" style="166" customWidth="1"/>
    <col min="13852" max="13852" width="14.44140625" style="166" customWidth="1"/>
    <col min="13853" max="13853" width="15.77734375" style="166" customWidth="1"/>
    <col min="13854" max="13854" width="11.33203125" style="166" customWidth="1"/>
    <col min="13855" max="13855" width="14.6640625" style="166" customWidth="1"/>
    <col min="13856" max="13856" width="2.21875" style="166" customWidth="1"/>
    <col min="13857" max="13857" width="9.44140625" style="166" customWidth="1"/>
    <col min="13858" max="13858" width="11.109375" style="166" customWidth="1"/>
    <col min="13859" max="14080" width="20.6640625" style="166"/>
    <col min="14081" max="14081" width="4.6640625" style="166" customWidth="1"/>
    <col min="14082" max="14082" width="59.6640625" style="166" customWidth="1"/>
    <col min="14083" max="14083" width="14.21875" style="166" customWidth="1"/>
    <col min="14084" max="14084" width="13" style="166" customWidth="1"/>
    <col min="14085" max="14085" width="11.33203125" style="166" customWidth="1"/>
    <col min="14086" max="14086" width="15.109375" style="166" customWidth="1"/>
    <col min="14087" max="14087" width="12.88671875" style="166" customWidth="1"/>
    <col min="14088" max="14088" width="11.33203125" style="166" customWidth="1"/>
    <col min="14089" max="14089" width="12.88671875" style="166" customWidth="1"/>
    <col min="14090" max="14091" width="11.33203125" style="166" customWidth="1"/>
    <col min="14092" max="14092" width="12.33203125" style="166" customWidth="1"/>
    <col min="14093" max="14093" width="18" style="166" customWidth="1"/>
    <col min="14094" max="14095" width="11.33203125" style="166" customWidth="1"/>
    <col min="14096" max="14096" width="13.77734375" style="166" customWidth="1"/>
    <col min="14097" max="14097" width="11.33203125" style="166" customWidth="1"/>
    <col min="14098" max="14098" width="14.33203125" style="166" customWidth="1"/>
    <col min="14099" max="14100" width="11.33203125" style="166" customWidth="1"/>
    <col min="14101" max="14101" width="13.88671875" style="166" customWidth="1"/>
    <col min="14102" max="14103" width="11.33203125" style="166" customWidth="1"/>
    <col min="14104" max="14104" width="13.88671875" style="166" customWidth="1"/>
    <col min="14105" max="14105" width="11.33203125" style="166" customWidth="1"/>
    <col min="14106" max="14106" width="12.44140625" style="166" customWidth="1"/>
    <col min="14107" max="14107" width="11.33203125" style="166" customWidth="1"/>
    <col min="14108" max="14108" width="14.44140625" style="166" customWidth="1"/>
    <col min="14109" max="14109" width="15.77734375" style="166" customWidth="1"/>
    <col min="14110" max="14110" width="11.33203125" style="166" customWidth="1"/>
    <col min="14111" max="14111" width="14.6640625" style="166" customWidth="1"/>
    <col min="14112" max="14112" width="2.21875" style="166" customWidth="1"/>
    <col min="14113" max="14113" width="9.44140625" style="166" customWidth="1"/>
    <col min="14114" max="14114" width="11.109375" style="166" customWidth="1"/>
    <col min="14115" max="14336" width="20.6640625" style="166"/>
    <col min="14337" max="14337" width="4.6640625" style="166" customWidth="1"/>
    <col min="14338" max="14338" width="59.6640625" style="166" customWidth="1"/>
    <col min="14339" max="14339" width="14.21875" style="166" customWidth="1"/>
    <col min="14340" max="14340" width="13" style="166" customWidth="1"/>
    <col min="14341" max="14341" width="11.33203125" style="166" customWidth="1"/>
    <col min="14342" max="14342" width="15.109375" style="166" customWidth="1"/>
    <col min="14343" max="14343" width="12.88671875" style="166" customWidth="1"/>
    <col min="14344" max="14344" width="11.33203125" style="166" customWidth="1"/>
    <col min="14345" max="14345" width="12.88671875" style="166" customWidth="1"/>
    <col min="14346" max="14347" width="11.33203125" style="166" customWidth="1"/>
    <col min="14348" max="14348" width="12.33203125" style="166" customWidth="1"/>
    <col min="14349" max="14349" width="18" style="166" customWidth="1"/>
    <col min="14350" max="14351" width="11.33203125" style="166" customWidth="1"/>
    <col min="14352" max="14352" width="13.77734375" style="166" customWidth="1"/>
    <col min="14353" max="14353" width="11.33203125" style="166" customWidth="1"/>
    <col min="14354" max="14354" width="14.33203125" style="166" customWidth="1"/>
    <col min="14355" max="14356" width="11.33203125" style="166" customWidth="1"/>
    <col min="14357" max="14357" width="13.88671875" style="166" customWidth="1"/>
    <col min="14358" max="14359" width="11.33203125" style="166" customWidth="1"/>
    <col min="14360" max="14360" width="13.88671875" style="166" customWidth="1"/>
    <col min="14361" max="14361" width="11.33203125" style="166" customWidth="1"/>
    <col min="14362" max="14362" width="12.44140625" style="166" customWidth="1"/>
    <col min="14363" max="14363" width="11.33203125" style="166" customWidth="1"/>
    <col min="14364" max="14364" width="14.44140625" style="166" customWidth="1"/>
    <col min="14365" max="14365" width="15.77734375" style="166" customWidth="1"/>
    <col min="14366" max="14366" width="11.33203125" style="166" customWidth="1"/>
    <col min="14367" max="14367" width="14.6640625" style="166" customWidth="1"/>
    <col min="14368" max="14368" width="2.21875" style="166" customWidth="1"/>
    <col min="14369" max="14369" width="9.44140625" style="166" customWidth="1"/>
    <col min="14370" max="14370" width="11.109375" style="166" customWidth="1"/>
    <col min="14371" max="14592" width="20.6640625" style="166"/>
    <col min="14593" max="14593" width="4.6640625" style="166" customWidth="1"/>
    <col min="14594" max="14594" width="59.6640625" style="166" customWidth="1"/>
    <col min="14595" max="14595" width="14.21875" style="166" customWidth="1"/>
    <col min="14596" max="14596" width="13" style="166" customWidth="1"/>
    <col min="14597" max="14597" width="11.33203125" style="166" customWidth="1"/>
    <col min="14598" max="14598" width="15.109375" style="166" customWidth="1"/>
    <col min="14599" max="14599" width="12.88671875" style="166" customWidth="1"/>
    <col min="14600" max="14600" width="11.33203125" style="166" customWidth="1"/>
    <col min="14601" max="14601" width="12.88671875" style="166" customWidth="1"/>
    <col min="14602" max="14603" width="11.33203125" style="166" customWidth="1"/>
    <col min="14604" max="14604" width="12.33203125" style="166" customWidth="1"/>
    <col min="14605" max="14605" width="18" style="166" customWidth="1"/>
    <col min="14606" max="14607" width="11.33203125" style="166" customWidth="1"/>
    <col min="14608" max="14608" width="13.77734375" style="166" customWidth="1"/>
    <col min="14609" max="14609" width="11.33203125" style="166" customWidth="1"/>
    <col min="14610" max="14610" width="14.33203125" style="166" customWidth="1"/>
    <col min="14611" max="14612" width="11.33203125" style="166" customWidth="1"/>
    <col min="14613" max="14613" width="13.88671875" style="166" customWidth="1"/>
    <col min="14614" max="14615" width="11.33203125" style="166" customWidth="1"/>
    <col min="14616" max="14616" width="13.88671875" style="166" customWidth="1"/>
    <col min="14617" max="14617" width="11.33203125" style="166" customWidth="1"/>
    <col min="14618" max="14618" width="12.44140625" style="166" customWidth="1"/>
    <col min="14619" max="14619" width="11.33203125" style="166" customWidth="1"/>
    <col min="14620" max="14620" width="14.44140625" style="166" customWidth="1"/>
    <col min="14621" max="14621" width="15.77734375" style="166" customWidth="1"/>
    <col min="14622" max="14622" width="11.33203125" style="166" customWidth="1"/>
    <col min="14623" max="14623" width="14.6640625" style="166" customWidth="1"/>
    <col min="14624" max="14624" width="2.21875" style="166" customWidth="1"/>
    <col min="14625" max="14625" width="9.44140625" style="166" customWidth="1"/>
    <col min="14626" max="14626" width="11.109375" style="166" customWidth="1"/>
    <col min="14627" max="14848" width="20.6640625" style="166"/>
    <col min="14849" max="14849" width="4.6640625" style="166" customWidth="1"/>
    <col min="14850" max="14850" width="59.6640625" style="166" customWidth="1"/>
    <col min="14851" max="14851" width="14.21875" style="166" customWidth="1"/>
    <col min="14852" max="14852" width="13" style="166" customWidth="1"/>
    <col min="14853" max="14853" width="11.33203125" style="166" customWidth="1"/>
    <col min="14854" max="14854" width="15.109375" style="166" customWidth="1"/>
    <col min="14855" max="14855" width="12.88671875" style="166" customWidth="1"/>
    <col min="14856" max="14856" width="11.33203125" style="166" customWidth="1"/>
    <col min="14857" max="14857" width="12.88671875" style="166" customWidth="1"/>
    <col min="14858" max="14859" width="11.33203125" style="166" customWidth="1"/>
    <col min="14860" max="14860" width="12.33203125" style="166" customWidth="1"/>
    <col min="14861" max="14861" width="18" style="166" customWidth="1"/>
    <col min="14862" max="14863" width="11.33203125" style="166" customWidth="1"/>
    <col min="14864" max="14864" width="13.77734375" style="166" customWidth="1"/>
    <col min="14865" max="14865" width="11.33203125" style="166" customWidth="1"/>
    <col min="14866" max="14866" width="14.33203125" style="166" customWidth="1"/>
    <col min="14867" max="14868" width="11.33203125" style="166" customWidth="1"/>
    <col min="14869" max="14869" width="13.88671875" style="166" customWidth="1"/>
    <col min="14870" max="14871" width="11.33203125" style="166" customWidth="1"/>
    <col min="14872" max="14872" width="13.88671875" style="166" customWidth="1"/>
    <col min="14873" max="14873" width="11.33203125" style="166" customWidth="1"/>
    <col min="14874" max="14874" width="12.44140625" style="166" customWidth="1"/>
    <col min="14875" max="14875" width="11.33203125" style="166" customWidth="1"/>
    <col min="14876" max="14876" width="14.44140625" style="166" customWidth="1"/>
    <col min="14877" max="14877" width="15.77734375" style="166" customWidth="1"/>
    <col min="14878" max="14878" width="11.33203125" style="166" customWidth="1"/>
    <col min="14879" max="14879" width="14.6640625" style="166" customWidth="1"/>
    <col min="14880" max="14880" width="2.21875" style="166" customWidth="1"/>
    <col min="14881" max="14881" width="9.44140625" style="166" customWidth="1"/>
    <col min="14882" max="14882" width="11.109375" style="166" customWidth="1"/>
    <col min="14883" max="15104" width="20.6640625" style="166"/>
    <col min="15105" max="15105" width="4.6640625" style="166" customWidth="1"/>
    <col min="15106" max="15106" width="59.6640625" style="166" customWidth="1"/>
    <col min="15107" max="15107" width="14.21875" style="166" customWidth="1"/>
    <col min="15108" max="15108" width="13" style="166" customWidth="1"/>
    <col min="15109" max="15109" width="11.33203125" style="166" customWidth="1"/>
    <col min="15110" max="15110" width="15.109375" style="166" customWidth="1"/>
    <col min="15111" max="15111" width="12.88671875" style="166" customWidth="1"/>
    <col min="15112" max="15112" width="11.33203125" style="166" customWidth="1"/>
    <col min="15113" max="15113" width="12.88671875" style="166" customWidth="1"/>
    <col min="15114" max="15115" width="11.33203125" style="166" customWidth="1"/>
    <col min="15116" max="15116" width="12.33203125" style="166" customWidth="1"/>
    <col min="15117" max="15117" width="18" style="166" customWidth="1"/>
    <col min="15118" max="15119" width="11.33203125" style="166" customWidth="1"/>
    <col min="15120" max="15120" width="13.77734375" style="166" customWidth="1"/>
    <col min="15121" max="15121" width="11.33203125" style="166" customWidth="1"/>
    <col min="15122" max="15122" width="14.33203125" style="166" customWidth="1"/>
    <col min="15123" max="15124" width="11.33203125" style="166" customWidth="1"/>
    <col min="15125" max="15125" width="13.88671875" style="166" customWidth="1"/>
    <col min="15126" max="15127" width="11.33203125" style="166" customWidth="1"/>
    <col min="15128" max="15128" width="13.88671875" style="166" customWidth="1"/>
    <col min="15129" max="15129" width="11.33203125" style="166" customWidth="1"/>
    <col min="15130" max="15130" width="12.44140625" style="166" customWidth="1"/>
    <col min="15131" max="15131" width="11.33203125" style="166" customWidth="1"/>
    <col min="15132" max="15132" width="14.44140625" style="166" customWidth="1"/>
    <col min="15133" max="15133" width="15.77734375" style="166" customWidth="1"/>
    <col min="15134" max="15134" width="11.33203125" style="166" customWidth="1"/>
    <col min="15135" max="15135" width="14.6640625" style="166" customWidth="1"/>
    <col min="15136" max="15136" width="2.21875" style="166" customWidth="1"/>
    <col min="15137" max="15137" width="9.44140625" style="166" customWidth="1"/>
    <col min="15138" max="15138" width="11.109375" style="166" customWidth="1"/>
    <col min="15139" max="15360" width="20.6640625" style="166"/>
    <col min="15361" max="15361" width="4.6640625" style="166" customWidth="1"/>
    <col min="15362" max="15362" width="59.6640625" style="166" customWidth="1"/>
    <col min="15363" max="15363" width="14.21875" style="166" customWidth="1"/>
    <col min="15364" max="15364" width="13" style="166" customWidth="1"/>
    <col min="15365" max="15365" width="11.33203125" style="166" customWidth="1"/>
    <col min="15366" max="15366" width="15.109375" style="166" customWidth="1"/>
    <col min="15367" max="15367" width="12.88671875" style="166" customWidth="1"/>
    <col min="15368" max="15368" width="11.33203125" style="166" customWidth="1"/>
    <col min="15369" max="15369" width="12.88671875" style="166" customWidth="1"/>
    <col min="15370" max="15371" width="11.33203125" style="166" customWidth="1"/>
    <col min="15372" max="15372" width="12.33203125" style="166" customWidth="1"/>
    <col min="15373" max="15373" width="18" style="166" customWidth="1"/>
    <col min="15374" max="15375" width="11.33203125" style="166" customWidth="1"/>
    <col min="15376" max="15376" width="13.77734375" style="166" customWidth="1"/>
    <col min="15377" max="15377" width="11.33203125" style="166" customWidth="1"/>
    <col min="15378" max="15378" width="14.33203125" style="166" customWidth="1"/>
    <col min="15379" max="15380" width="11.33203125" style="166" customWidth="1"/>
    <col min="15381" max="15381" width="13.88671875" style="166" customWidth="1"/>
    <col min="15382" max="15383" width="11.33203125" style="166" customWidth="1"/>
    <col min="15384" max="15384" width="13.88671875" style="166" customWidth="1"/>
    <col min="15385" max="15385" width="11.33203125" style="166" customWidth="1"/>
    <col min="15386" max="15386" width="12.44140625" style="166" customWidth="1"/>
    <col min="15387" max="15387" width="11.33203125" style="166" customWidth="1"/>
    <col min="15388" max="15388" width="14.44140625" style="166" customWidth="1"/>
    <col min="15389" max="15389" width="15.77734375" style="166" customWidth="1"/>
    <col min="15390" max="15390" width="11.33203125" style="166" customWidth="1"/>
    <col min="15391" max="15391" width="14.6640625" style="166" customWidth="1"/>
    <col min="15392" max="15392" width="2.21875" style="166" customWidth="1"/>
    <col min="15393" max="15393" width="9.44140625" style="166" customWidth="1"/>
    <col min="15394" max="15394" width="11.109375" style="166" customWidth="1"/>
    <col min="15395" max="15616" width="20.6640625" style="166"/>
    <col min="15617" max="15617" width="4.6640625" style="166" customWidth="1"/>
    <col min="15618" max="15618" width="59.6640625" style="166" customWidth="1"/>
    <col min="15619" max="15619" width="14.21875" style="166" customWidth="1"/>
    <col min="15620" max="15620" width="13" style="166" customWidth="1"/>
    <col min="15621" max="15621" width="11.33203125" style="166" customWidth="1"/>
    <col min="15622" max="15622" width="15.109375" style="166" customWidth="1"/>
    <col min="15623" max="15623" width="12.88671875" style="166" customWidth="1"/>
    <col min="15624" max="15624" width="11.33203125" style="166" customWidth="1"/>
    <col min="15625" max="15625" width="12.88671875" style="166" customWidth="1"/>
    <col min="15626" max="15627" width="11.33203125" style="166" customWidth="1"/>
    <col min="15628" max="15628" width="12.33203125" style="166" customWidth="1"/>
    <col min="15629" max="15629" width="18" style="166" customWidth="1"/>
    <col min="15630" max="15631" width="11.33203125" style="166" customWidth="1"/>
    <col min="15632" max="15632" width="13.77734375" style="166" customWidth="1"/>
    <col min="15633" max="15633" width="11.33203125" style="166" customWidth="1"/>
    <col min="15634" max="15634" width="14.33203125" style="166" customWidth="1"/>
    <col min="15635" max="15636" width="11.33203125" style="166" customWidth="1"/>
    <col min="15637" max="15637" width="13.88671875" style="166" customWidth="1"/>
    <col min="15638" max="15639" width="11.33203125" style="166" customWidth="1"/>
    <col min="15640" max="15640" width="13.88671875" style="166" customWidth="1"/>
    <col min="15641" max="15641" width="11.33203125" style="166" customWidth="1"/>
    <col min="15642" max="15642" width="12.44140625" style="166" customWidth="1"/>
    <col min="15643" max="15643" width="11.33203125" style="166" customWidth="1"/>
    <col min="15644" max="15644" width="14.44140625" style="166" customWidth="1"/>
    <col min="15645" max="15645" width="15.77734375" style="166" customWidth="1"/>
    <col min="15646" max="15646" width="11.33203125" style="166" customWidth="1"/>
    <col min="15647" max="15647" width="14.6640625" style="166" customWidth="1"/>
    <col min="15648" max="15648" width="2.21875" style="166" customWidth="1"/>
    <col min="15649" max="15649" width="9.44140625" style="166" customWidth="1"/>
    <col min="15650" max="15650" width="11.109375" style="166" customWidth="1"/>
    <col min="15651" max="15872" width="20.6640625" style="166"/>
    <col min="15873" max="15873" width="4.6640625" style="166" customWidth="1"/>
    <col min="15874" max="15874" width="59.6640625" style="166" customWidth="1"/>
    <col min="15875" max="15875" width="14.21875" style="166" customWidth="1"/>
    <col min="15876" max="15876" width="13" style="166" customWidth="1"/>
    <col min="15877" max="15877" width="11.33203125" style="166" customWidth="1"/>
    <col min="15878" max="15878" width="15.109375" style="166" customWidth="1"/>
    <col min="15879" max="15879" width="12.88671875" style="166" customWidth="1"/>
    <col min="15880" max="15880" width="11.33203125" style="166" customWidth="1"/>
    <col min="15881" max="15881" width="12.88671875" style="166" customWidth="1"/>
    <col min="15882" max="15883" width="11.33203125" style="166" customWidth="1"/>
    <col min="15884" max="15884" width="12.33203125" style="166" customWidth="1"/>
    <col min="15885" max="15885" width="18" style="166" customWidth="1"/>
    <col min="15886" max="15887" width="11.33203125" style="166" customWidth="1"/>
    <col min="15888" max="15888" width="13.77734375" style="166" customWidth="1"/>
    <col min="15889" max="15889" width="11.33203125" style="166" customWidth="1"/>
    <col min="15890" max="15890" width="14.33203125" style="166" customWidth="1"/>
    <col min="15891" max="15892" width="11.33203125" style="166" customWidth="1"/>
    <col min="15893" max="15893" width="13.88671875" style="166" customWidth="1"/>
    <col min="15894" max="15895" width="11.33203125" style="166" customWidth="1"/>
    <col min="15896" max="15896" width="13.88671875" style="166" customWidth="1"/>
    <col min="15897" max="15897" width="11.33203125" style="166" customWidth="1"/>
    <col min="15898" max="15898" width="12.44140625" style="166" customWidth="1"/>
    <col min="15899" max="15899" width="11.33203125" style="166" customWidth="1"/>
    <col min="15900" max="15900" width="14.44140625" style="166" customWidth="1"/>
    <col min="15901" max="15901" width="15.77734375" style="166" customWidth="1"/>
    <col min="15902" max="15902" width="11.33203125" style="166" customWidth="1"/>
    <col min="15903" max="15903" width="14.6640625" style="166" customWidth="1"/>
    <col min="15904" max="15904" width="2.21875" style="166" customWidth="1"/>
    <col min="15905" max="15905" width="9.44140625" style="166" customWidth="1"/>
    <col min="15906" max="15906" width="11.109375" style="166" customWidth="1"/>
    <col min="15907" max="16128" width="20.6640625" style="166"/>
    <col min="16129" max="16129" width="4.6640625" style="166" customWidth="1"/>
    <col min="16130" max="16130" width="59.6640625" style="166" customWidth="1"/>
    <col min="16131" max="16131" width="14.21875" style="166" customWidth="1"/>
    <col min="16132" max="16132" width="13" style="166" customWidth="1"/>
    <col min="16133" max="16133" width="11.33203125" style="166" customWidth="1"/>
    <col min="16134" max="16134" width="15.109375" style="166" customWidth="1"/>
    <col min="16135" max="16135" width="12.88671875" style="166" customWidth="1"/>
    <col min="16136" max="16136" width="11.33203125" style="166" customWidth="1"/>
    <col min="16137" max="16137" width="12.88671875" style="166" customWidth="1"/>
    <col min="16138" max="16139" width="11.33203125" style="166" customWidth="1"/>
    <col min="16140" max="16140" width="12.33203125" style="166" customWidth="1"/>
    <col min="16141" max="16141" width="18" style="166" customWidth="1"/>
    <col min="16142" max="16143" width="11.33203125" style="166" customWidth="1"/>
    <col min="16144" max="16144" width="13.77734375" style="166" customWidth="1"/>
    <col min="16145" max="16145" width="11.33203125" style="166" customWidth="1"/>
    <col min="16146" max="16146" width="14.33203125" style="166" customWidth="1"/>
    <col min="16147" max="16148" width="11.33203125" style="166" customWidth="1"/>
    <col min="16149" max="16149" width="13.88671875" style="166" customWidth="1"/>
    <col min="16150" max="16151" width="11.33203125" style="166" customWidth="1"/>
    <col min="16152" max="16152" width="13.88671875" style="166" customWidth="1"/>
    <col min="16153" max="16153" width="11.33203125" style="166" customWidth="1"/>
    <col min="16154" max="16154" width="12.44140625" style="166" customWidth="1"/>
    <col min="16155" max="16155" width="11.33203125" style="166" customWidth="1"/>
    <col min="16156" max="16156" width="14.44140625" style="166" customWidth="1"/>
    <col min="16157" max="16157" width="15.77734375" style="166" customWidth="1"/>
    <col min="16158" max="16158" width="11.33203125" style="166" customWidth="1"/>
    <col min="16159" max="16159" width="14.6640625" style="166" customWidth="1"/>
    <col min="16160" max="16160" width="2.21875" style="166" customWidth="1"/>
    <col min="16161" max="16161" width="9.44140625" style="166" customWidth="1"/>
    <col min="16162" max="16162" width="11.109375" style="166" customWidth="1"/>
    <col min="16163" max="16384" width="20.6640625" style="166"/>
  </cols>
  <sheetData>
    <row r="1" spans="1:34" s="54" customFormat="1" ht="25.15" customHeight="1">
      <c r="A1" s="1141" t="s">
        <v>39</v>
      </c>
      <c r="B1" s="1141"/>
      <c r="C1" s="1141"/>
      <c r="D1" s="1141"/>
      <c r="E1" s="1141"/>
      <c r="F1" s="1141"/>
      <c r="G1" s="45"/>
    </row>
    <row r="2" spans="1:34" s="54" customFormat="1" ht="25.15" customHeight="1">
      <c r="A2" s="1141" t="s">
        <v>0</v>
      </c>
      <c r="B2" s="1141"/>
      <c r="C2" s="1141"/>
      <c r="D2" s="1141"/>
      <c r="E2" s="1141"/>
      <c r="F2" s="1141"/>
      <c r="G2" s="10"/>
    </row>
    <row r="3" spans="1:34" s="54" customFormat="1" ht="25.15" customHeight="1">
      <c r="A3" s="1141" t="s">
        <v>123</v>
      </c>
      <c r="B3" s="1141"/>
      <c r="C3" s="1141"/>
      <c r="D3" s="1141"/>
      <c r="E3" s="1141"/>
      <c r="F3" s="1141"/>
      <c r="G3" s="166"/>
    </row>
    <row r="4" spans="1:34" s="166" customFormat="1" ht="25.15" customHeight="1">
      <c r="A4" s="1175"/>
      <c r="B4" s="1175"/>
    </row>
    <row r="5" spans="1:34" s="166" customFormat="1" ht="25.15" customHeight="1">
      <c r="A5" s="1131" t="s">
        <v>112</v>
      </c>
      <c r="B5" s="1137"/>
    </row>
    <row r="6" spans="1:34" s="166" customFormat="1" ht="25.15" customHeight="1">
      <c r="A6" s="1135"/>
      <c r="B6" s="70"/>
    </row>
    <row r="7" spans="1:34" s="166" customFormat="1" ht="25.15" customHeight="1" thickBot="1">
      <c r="A7" s="1135"/>
      <c r="B7" s="70"/>
    </row>
    <row r="8" spans="1:34" s="166" customFormat="1" ht="70.5" thickBot="1">
      <c r="A8" s="1176"/>
      <c r="B8" s="224" t="s">
        <v>7</v>
      </c>
      <c r="C8" s="175" t="s">
        <v>110</v>
      </c>
      <c r="D8" s="15" t="s">
        <v>72</v>
      </c>
      <c r="E8" s="15" t="s">
        <v>101</v>
      </c>
      <c r="F8" s="15" t="s">
        <v>73</v>
      </c>
      <c r="G8" s="15" t="s">
        <v>74</v>
      </c>
      <c r="H8" s="15" t="s">
        <v>176</v>
      </c>
      <c r="I8" s="15" t="s">
        <v>175</v>
      </c>
      <c r="J8" s="15" t="s">
        <v>76</v>
      </c>
      <c r="K8" s="15" t="s">
        <v>77</v>
      </c>
      <c r="L8" s="15" t="s">
        <v>78</v>
      </c>
      <c r="M8" s="15" t="s">
        <v>79</v>
      </c>
      <c r="N8" s="15" t="s">
        <v>75</v>
      </c>
      <c r="O8" s="15" t="s">
        <v>80</v>
      </c>
      <c r="P8" s="15" t="s">
        <v>142</v>
      </c>
      <c r="Q8" s="15" t="s">
        <v>81</v>
      </c>
      <c r="R8" s="15" t="s">
        <v>82</v>
      </c>
      <c r="S8" s="15" t="s">
        <v>83</v>
      </c>
      <c r="T8" s="15" t="s">
        <v>84</v>
      </c>
      <c r="U8" s="15" t="s">
        <v>85</v>
      </c>
      <c r="V8" s="16" t="s">
        <v>86</v>
      </c>
      <c r="W8" s="16" t="s">
        <v>87</v>
      </c>
      <c r="X8" s="15" t="s">
        <v>88</v>
      </c>
      <c r="Y8" s="15" t="s">
        <v>89</v>
      </c>
      <c r="Z8" s="16" t="s">
        <v>90</v>
      </c>
      <c r="AA8" s="16" t="s">
        <v>91</v>
      </c>
      <c r="AB8" s="15" t="s">
        <v>92</v>
      </c>
      <c r="AC8" s="16" t="s">
        <v>93</v>
      </c>
      <c r="AD8" s="16" t="s">
        <v>94</v>
      </c>
      <c r="AE8" s="17" t="s">
        <v>36</v>
      </c>
    </row>
    <row r="9" spans="1:34" s="166" customFormat="1" ht="24.95" customHeight="1">
      <c r="A9" s="218" t="s">
        <v>1</v>
      </c>
      <c r="B9" s="55" t="s">
        <v>8</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2"/>
      <c r="AE9" s="220"/>
      <c r="AF9" s="59"/>
    </row>
    <row r="10" spans="1:34" s="166" customFormat="1" ht="24.95" customHeight="1">
      <c r="A10" s="208">
        <v>1</v>
      </c>
      <c r="B10" s="60" t="s">
        <v>9</v>
      </c>
      <c r="C10" s="168">
        <f>'Eastern Florida '!E10</f>
        <v>0</v>
      </c>
      <c r="D10" s="168">
        <f>Broward!E10</f>
        <v>0</v>
      </c>
      <c r="E10" s="168">
        <f>'Central Florida '!E10</f>
        <v>0</v>
      </c>
      <c r="F10" s="168">
        <f>Chipola!E10</f>
        <v>0</v>
      </c>
      <c r="G10" s="168">
        <f>Daytona!E10</f>
        <v>0</v>
      </c>
      <c r="H10" s="168">
        <f>'FL SouthWestern'!E10</f>
        <v>0</v>
      </c>
      <c r="I10" s="168">
        <f>FSCJ!E10</f>
        <v>0</v>
      </c>
      <c r="J10" s="168">
        <f>'Florida Keys'!E10</f>
        <v>0</v>
      </c>
      <c r="K10" s="168">
        <f>'Gulf Coast'!E10</f>
        <v>0</v>
      </c>
      <c r="L10" s="168">
        <f>Hillsborough!E10</f>
        <v>0</v>
      </c>
      <c r="M10" s="168">
        <f>'Indian River'!E10</f>
        <v>0</v>
      </c>
      <c r="N10" s="168">
        <f>'Florida Gateway'!E10</f>
        <v>0</v>
      </c>
      <c r="O10" s="168">
        <f>'Lake-Sumter'!E10</f>
        <v>0</v>
      </c>
      <c r="P10" s="168">
        <f>'SCF, Manatee'!E10</f>
        <v>0</v>
      </c>
      <c r="Q10" s="168">
        <f>'Miami Dade'!E10</f>
        <v>0</v>
      </c>
      <c r="R10" s="168">
        <f>'North Florida'!E10</f>
        <v>0</v>
      </c>
      <c r="S10" s="168">
        <f>'Northwest Florida '!E10</f>
        <v>0</v>
      </c>
      <c r="T10" s="168">
        <f>'Palm Beach'!E10</f>
        <v>0</v>
      </c>
      <c r="U10" s="168">
        <f>'Pasco-Hernando'!E10</f>
        <v>0</v>
      </c>
      <c r="V10" s="168">
        <f>Pensacola!E10</f>
        <v>0</v>
      </c>
      <c r="W10" s="168">
        <f>Polk!E10</f>
        <v>0</v>
      </c>
      <c r="X10" s="168">
        <f>'Saint Johns'!E10</f>
        <v>0</v>
      </c>
      <c r="Y10" s="168">
        <f>'Saint Pete'!E10</f>
        <v>0</v>
      </c>
      <c r="Z10" s="168">
        <f>'Santa Fe'!E10</f>
        <v>0</v>
      </c>
      <c r="AA10" s="27">
        <f>Seminole!E10</f>
        <v>0</v>
      </c>
      <c r="AB10" s="168">
        <f>'South Florida'!E10</f>
        <v>0</v>
      </c>
      <c r="AC10" s="168">
        <f>Tallahassee!E10</f>
        <v>0</v>
      </c>
      <c r="AD10" s="168">
        <f>Valencia!E10</f>
        <v>0</v>
      </c>
      <c r="AE10" s="1143">
        <f>SUM(C10:AD10)</f>
        <v>0</v>
      </c>
      <c r="AF10" s="59"/>
    </row>
    <row r="11" spans="1:34" s="166" customFormat="1" ht="24.95" customHeight="1">
      <c r="A11" s="208">
        <v>2</v>
      </c>
      <c r="B11" s="60" t="s">
        <v>10</v>
      </c>
      <c r="C11" s="27">
        <f>'Eastern Florida '!E11</f>
        <v>0</v>
      </c>
      <c r="D11" s="27">
        <f>Broward!E11</f>
        <v>0</v>
      </c>
      <c r="E11" s="27">
        <f>'Central Florida '!E11</f>
        <v>0</v>
      </c>
      <c r="F11" s="27">
        <f>Chipola!E11</f>
        <v>0</v>
      </c>
      <c r="G11" s="27">
        <f>Daytona!E11</f>
        <v>0</v>
      </c>
      <c r="H11" s="27">
        <f>'FL SouthWestern'!E11</f>
        <v>0</v>
      </c>
      <c r="I11" s="27">
        <f>FSCJ!E11</f>
        <v>0</v>
      </c>
      <c r="J11" s="27">
        <f>'Florida Keys'!E11</f>
        <v>0</v>
      </c>
      <c r="K11" s="27">
        <f>'Gulf Coast'!E11</f>
        <v>0</v>
      </c>
      <c r="L11" s="27">
        <f>Hillsborough!E11</f>
        <v>0</v>
      </c>
      <c r="M11" s="27">
        <f>'Indian River'!E11</f>
        <v>0</v>
      </c>
      <c r="N11" s="27">
        <f>'Florida Gateway'!E11</f>
        <v>0</v>
      </c>
      <c r="O11" s="27">
        <f>'Lake-Sumter'!E11</f>
        <v>0</v>
      </c>
      <c r="P11" s="27">
        <f>'SCF, Manatee'!E11</f>
        <v>0</v>
      </c>
      <c r="Q11" s="27">
        <f>'Miami Dade'!E11</f>
        <v>0</v>
      </c>
      <c r="R11" s="27">
        <f>'North Florida'!E11</f>
        <v>0</v>
      </c>
      <c r="S11" s="27">
        <f>'Northwest Florida '!E11</f>
        <v>0</v>
      </c>
      <c r="T11" s="27">
        <f>'Palm Beach'!E11</f>
        <v>0</v>
      </c>
      <c r="U11" s="27">
        <f>'Pasco-Hernando'!E11</f>
        <v>0</v>
      </c>
      <c r="V11" s="27">
        <f>Pensacola!E11</f>
        <v>0</v>
      </c>
      <c r="W11" s="27">
        <f>Polk!E11</f>
        <v>0</v>
      </c>
      <c r="X11" s="168">
        <f>'Saint Johns'!E11</f>
        <v>0</v>
      </c>
      <c r="Y11" s="27">
        <f>'Saint Pete'!E11</f>
        <v>108.88</v>
      </c>
      <c r="Z11" s="27">
        <f>'Santa Fe'!E11</f>
        <v>0</v>
      </c>
      <c r="AA11" s="27">
        <f>Seminole!E11</f>
        <v>0</v>
      </c>
      <c r="AB11" s="27">
        <f>'South Florida'!E11</f>
        <v>0</v>
      </c>
      <c r="AC11" s="27">
        <f>Tallahassee!E11</f>
        <v>0</v>
      </c>
      <c r="AD11" s="27">
        <f>Valencia!E11</f>
        <v>0</v>
      </c>
      <c r="AE11" s="1144">
        <f>SUM(C11:AD11)</f>
        <v>108.88</v>
      </c>
      <c r="AF11" s="61"/>
    </row>
    <row r="12" spans="1:34" s="166" customFormat="1" ht="24.95" customHeight="1">
      <c r="A12" s="208">
        <v>3</v>
      </c>
      <c r="B12" s="60" t="s">
        <v>11</v>
      </c>
      <c r="C12" s="27">
        <f>'Eastern Florida '!E12</f>
        <v>0</v>
      </c>
      <c r="D12" s="27">
        <f>Broward!E12</f>
        <v>0</v>
      </c>
      <c r="E12" s="27">
        <f>'Central Florida '!E12</f>
        <v>0</v>
      </c>
      <c r="F12" s="27">
        <f>Chipola!E12</f>
        <v>0</v>
      </c>
      <c r="G12" s="27">
        <f>Daytona!E12</f>
        <v>0</v>
      </c>
      <c r="H12" s="27">
        <f>'FL SouthWestern'!E12</f>
        <v>0</v>
      </c>
      <c r="I12" s="27">
        <f>FSCJ!E12</f>
        <v>0</v>
      </c>
      <c r="J12" s="27">
        <f>'Florida Keys'!E12</f>
        <v>0</v>
      </c>
      <c r="K12" s="27">
        <f>'Gulf Coast'!E12</f>
        <v>0</v>
      </c>
      <c r="L12" s="27">
        <f>Hillsborough!E12</f>
        <v>0</v>
      </c>
      <c r="M12" s="27">
        <f>'Indian River'!E12</f>
        <v>0</v>
      </c>
      <c r="N12" s="27">
        <f>'Florida Gateway'!E12</f>
        <v>0</v>
      </c>
      <c r="O12" s="27">
        <f>'Lake-Sumter'!E12</f>
        <v>0</v>
      </c>
      <c r="P12" s="27">
        <f>'SCF, Manatee'!E12</f>
        <v>0</v>
      </c>
      <c r="Q12" s="27">
        <f>'Miami Dade'!E12</f>
        <v>0</v>
      </c>
      <c r="R12" s="27">
        <f>'North Florida'!E12</f>
        <v>0</v>
      </c>
      <c r="S12" s="27">
        <f>'Northwest Florida '!E12</f>
        <v>0</v>
      </c>
      <c r="T12" s="27">
        <f>'Palm Beach'!E12</f>
        <v>0</v>
      </c>
      <c r="U12" s="27">
        <f>'Pasco-Hernando'!E12</f>
        <v>0</v>
      </c>
      <c r="V12" s="27">
        <f>Pensacola!E12</f>
        <v>0</v>
      </c>
      <c r="W12" s="27">
        <f>Polk!E12</f>
        <v>0</v>
      </c>
      <c r="X12" s="168">
        <f>'Saint Johns'!E12</f>
        <v>0</v>
      </c>
      <c r="Y12" s="27">
        <f>'Saint Pete'!E12</f>
        <v>0</v>
      </c>
      <c r="Z12" s="27">
        <f>'Santa Fe'!E12</f>
        <v>0</v>
      </c>
      <c r="AA12" s="27">
        <f>Seminole!E12</f>
        <v>0</v>
      </c>
      <c r="AB12" s="27">
        <f>'South Florida'!E12</f>
        <v>0</v>
      </c>
      <c r="AC12" s="27">
        <f>Tallahassee!E12</f>
        <v>0</v>
      </c>
      <c r="AD12" s="27">
        <f>Valencia!E12</f>
        <v>0</v>
      </c>
      <c r="AE12" s="1144">
        <f>SUM(C12:AD12)</f>
        <v>0</v>
      </c>
      <c r="AF12" s="59"/>
    </row>
    <row r="13" spans="1:34" s="166" customFormat="1" ht="24.95" customHeight="1">
      <c r="A13" s="209">
        <v>4</v>
      </c>
      <c r="B13" s="60" t="s">
        <v>12</v>
      </c>
      <c r="C13" s="27">
        <f>'Eastern Florida '!E13</f>
        <v>0</v>
      </c>
      <c r="D13" s="27">
        <f>Broward!E13</f>
        <v>0</v>
      </c>
      <c r="E13" s="27">
        <f>'Central Florida '!E13</f>
        <v>0</v>
      </c>
      <c r="F13" s="27">
        <f>Chipola!E13</f>
        <v>0</v>
      </c>
      <c r="G13" s="27">
        <f>Daytona!E13</f>
        <v>0</v>
      </c>
      <c r="H13" s="27">
        <f>'FL SouthWestern'!E13</f>
        <v>0</v>
      </c>
      <c r="I13" s="27">
        <f>FSCJ!E13</f>
        <v>0</v>
      </c>
      <c r="J13" s="27">
        <f>'Florida Keys'!E13</f>
        <v>0</v>
      </c>
      <c r="K13" s="27">
        <f>'Gulf Coast'!E13</f>
        <v>0</v>
      </c>
      <c r="L13" s="27">
        <f>Hillsborough!E13</f>
        <v>0</v>
      </c>
      <c r="M13" s="27">
        <f>'Indian River'!E13</f>
        <v>0</v>
      </c>
      <c r="N13" s="27">
        <f>'Florida Gateway'!E13</f>
        <v>0</v>
      </c>
      <c r="O13" s="27">
        <f>'Lake-Sumter'!E13</f>
        <v>0</v>
      </c>
      <c r="P13" s="27">
        <f>'SCF, Manatee'!E13</f>
        <v>0</v>
      </c>
      <c r="Q13" s="27">
        <f>'Miami Dade'!E13</f>
        <v>0</v>
      </c>
      <c r="R13" s="27">
        <f>'North Florida'!E13</f>
        <v>0</v>
      </c>
      <c r="S13" s="27">
        <f>'Northwest Florida '!E13</f>
        <v>0</v>
      </c>
      <c r="T13" s="27">
        <f>'Palm Beach'!E13</f>
        <v>0</v>
      </c>
      <c r="U13" s="27">
        <f>'Pasco-Hernando'!E13</f>
        <v>0</v>
      </c>
      <c r="V13" s="27">
        <f>Pensacola!E13</f>
        <v>0</v>
      </c>
      <c r="W13" s="27">
        <f>Polk!E13</f>
        <v>0</v>
      </c>
      <c r="X13" s="168">
        <f>'Saint Johns'!E13</f>
        <v>0</v>
      </c>
      <c r="Y13" s="27">
        <f>'Saint Pete'!E13</f>
        <v>0</v>
      </c>
      <c r="Z13" s="27">
        <f>'Santa Fe'!E13</f>
        <v>0</v>
      </c>
      <c r="AA13" s="27">
        <f>Seminole!E13</f>
        <v>0</v>
      </c>
      <c r="AB13" s="27">
        <f>'South Florida'!E13</f>
        <v>0</v>
      </c>
      <c r="AC13" s="27">
        <f>Tallahassee!E13</f>
        <v>0</v>
      </c>
      <c r="AD13" s="27">
        <f>Valencia!E13</f>
        <v>0</v>
      </c>
      <c r="AE13" s="1144">
        <f>SUM(C13:AD13)</f>
        <v>0</v>
      </c>
      <c r="AF13" s="59"/>
    </row>
    <row r="14" spans="1:34" s="166" customFormat="1" ht="24.95" customHeight="1">
      <c r="A14" s="210"/>
      <c r="B14" s="62" t="s">
        <v>13</v>
      </c>
      <c r="C14" s="76">
        <f>SUM(C10:C13)</f>
        <v>0</v>
      </c>
      <c r="D14" s="76">
        <f t="shared" ref="D14:AD14" si="0">SUM(D10:D13)</f>
        <v>0</v>
      </c>
      <c r="E14" s="76">
        <f t="shared" ref="E14" si="1">SUM(E10:E13)</f>
        <v>0</v>
      </c>
      <c r="F14" s="76">
        <f t="shared" si="0"/>
        <v>0</v>
      </c>
      <c r="G14" s="76">
        <f t="shared" si="0"/>
        <v>0</v>
      </c>
      <c r="H14" s="76">
        <f t="shared" si="0"/>
        <v>0</v>
      </c>
      <c r="I14" s="76">
        <f t="shared" si="0"/>
        <v>0</v>
      </c>
      <c r="J14" s="76">
        <f>SUM(J10:J13)</f>
        <v>0</v>
      </c>
      <c r="K14" s="76">
        <f t="shared" si="0"/>
        <v>0</v>
      </c>
      <c r="L14" s="76">
        <f t="shared" si="0"/>
        <v>0</v>
      </c>
      <c r="M14" s="76">
        <f t="shared" si="0"/>
        <v>0</v>
      </c>
      <c r="N14" s="76">
        <f>SUM(N10:N13)</f>
        <v>0</v>
      </c>
      <c r="O14" s="76">
        <f t="shared" si="0"/>
        <v>0</v>
      </c>
      <c r="P14" s="76">
        <f>SUM(P10:P13)</f>
        <v>0</v>
      </c>
      <c r="Q14" s="76">
        <f t="shared" si="0"/>
        <v>0</v>
      </c>
      <c r="R14" s="76">
        <f t="shared" si="0"/>
        <v>0</v>
      </c>
      <c r="S14" s="76">
        <f t="shared" si="0"/>
        <v>0</v>
      </c>
      <c r="T14" s="76">
        <f t="shared" si="0"/>
        <v>0</v>
      </c>
      <c r="U14" s="76">
        <f t="shared" si="0"/>
        <v>0</v>
      </c>
      <c r="V14" s="76">
        <f t="shared" si="0"/>
        <v>0</v>
      </c>
      <c r="W14" s="76">
        <f t="shared" si="0"/>
        <v>0</v>
      </c>
      <c r="X14" s="76">
        <f t="shared" si="0"/>
        <v>0</v>
      </c>
      <c r="Y14" s="76">
        <f t="shared" si="0"/>
        <v>108.88</v>
      </c>
      <c r="Z14" s="76">
        <f t="shared" si="0"/>
        <v>0</v>
      </c>
      <c r="AA14" s="76">
        <f t="shared" si="0"/>
        <v>0</v>
      </c>
      <c r="AB14" s="76">
        <f t="shared" si="0"/>
        <v>0</v>
      </c>
      <c r="AC14" s="76">
        <f t="shared" si="0"/>
        <v>0</v>
      </c>
      <c r="AD14" s="76">
        <f t="shared" si="0"/>
        <v>0</v>
      </c>
      <c r="AE14" s="1145">
        <f>SUM(AE10:AE13)</f>
        <v>108.88</v>
      </c>
      <c r="AF14" s="61"/>
      <c r="AG14" s="23">
        <f>SUM(E14:AD14)</f>
        <v>108.88</v>
      </c>
      <c r="AH14" s="23">
        <f>AE14-AG14</f>
        <v>0</v>
      </c>
    </row>
    <row r="15" spans="1:34" s="166" customFormat="1" ht="39.950000000000003" customHeight="1">
      <c r="A15" s="211" t="s">
        <v>2</v>
      </c>
      <c r="B15" s="63" t="s">
        <v>14</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1146"/>
      <c r="AF15" s="59"/>
    </row>
    <row r="16" spans="1:34" s="166" customFormat="1" ht="24.95" customHeight="1">
      <c r="A16" s="212">
        <v>1</v>
      </c>
      <c r="B16" s="64" t="s">
        <v>15</v>
      </c>
      <c r="C16" s="27">
        <f>'Eastern Florida '!E16</f>
        <v>0</v>
      </c>
      <c r="D16" s="27">
        <f>Broward!E16</f>
        <v>0</v>
      </c>
      <c r="E16" s="27">
        <f>'Central Florida '!E16</f>
        <v>0</v>
      </c>
      <c r="F16" s="27">
        <f>Chipola!E16</f>
        <v>0</v>
      </c>
      <c r="G16" s="27">
        <f>Daytona!E16</f>
        <v>0</v>
      </c>
      <c r="H16" s="27">
        <f>'FL SouthWestern'!E16</f>
        <v>0</v>
      </c>
      <c r="I16" s="27">
        <f>FSCJ!E16</f>
        <v>0</v>
      </c>
      <c r="J16" s="27">
        <f>'Florida Keys'!E16</f>
        <v>0</v>
      </c>
      <c r="K16" s="27">
        <f>'Gulf Coast'!E16</f>
        <v>0</v>
      </c>
      <c r="L16" s="27">
        <f>Hillsborough!E16</f>
        <v>0</v>
      </c>
      <c r="M16" s="27">
        <f>'Indian River'!E16</f>
        <v>0</v>
      </c>
      <c r="N16" s="27">
        <f>'Florida Gateway'!E16</f>
        <v>0</v>
      </c>
      <c r="O16" s="27">
        <f>'Lake-Sumter'!E16</f>
        <v>0</v>
      </c>
      <c r="P16" s="27">
        <f>'SCF, Manatee'!E16</f>
        <v>0</v>
      </c>
      <c r="Q16" s="27">
        <f>'Miami Dade'!E16</f>
        <v>0</v>
      </c>
      <c r="R16" s="27">
        <f>'North Florida'!E16</f>
        <v>0</v>
      </c>
      <c r="S16" s="27">
        <f>'Northwest Florida '!E16</f>
        <v>0</v>
      </c>
      <c r="T16" s="27">
        <f>'Palm Beach'!E16</f>
        <v>0</v>
      </c>
      <c r="U16" s="27">
        <f>'Pasco-Hernando'!E16</f>
        <v>0</v>
      </c>
      <c r="V16" s="27">
        <f>Pensacola!E16</f>
        <v>0</v>
      </c>
      <c r="W16" s="27">
        <f>Polk!E16</f>
        <v>0</v>
      </c>
      <c r="X16" s="168">
        <f>'Saint Johns'!E16</f>
        <v>0</v>
      </c>
      <c r="Y16" s="27">
        <f>'Saint Pete'!E16</f>
        <v>0</v>
      </c>
      <c r="Z16" s="27">
        <f>'Santa Fe'!E16</f>
        <v>0</v>
      </c>
      <c r="AA16" s="27">
        <f>Seminole!E16</f>
        <v>0</v>
      </c>
      <c r="AB16" s="27">
        <f>'South Florida'!E16</f>
        <v>0</v>
      </c>
      <c r="AC16" s="27">
        <f>Tallahassee!E16</f>
        <v>0</v>
      </c>
      <c r="AD16" s="27">
        <f>Valencia!E16</f>
        <v>0</v>
      </c>
      <c r="AE16" s="1144">
        <f>SUM(C16:AD16)</f>
        <v>0</v>
      </c>
      <c r="AF16" s="59"/>
    </row>
    <row r="17" spans="1:34" s="166" customFormat="1" ht="39.950000000000003" customHeight="1">
      <c r="A17" s="213"/>
      <c r="B17" s="65" t="s">
        <v>16</v>
      </c>
      <c r="C17" s="76">
        <f>C16</f>
        <v>0</v>
      </c>
      <c r="D17" s="76">
        <f t="shared" ref="D17:AD17" si="2">D16</f>
        <v>0</v>
      </c>
      <c r="E17" s="76">
        <f t="shared" si="2"/>
        <v>0</v>
      </c>
      <c r="F17" s="76">
        <f t="shared" si="2"/>
        <v>0</v>
      </c>
      <c r="G17" s="76">
        <f t="shared" si="2"/>
        <v>0</v>
      </c>
      <c r="H17" s="76">
        <f t="shared" si="2"/>
        <v>0</v>
      </c>
      <c r="I17" s="76">
        <f t="shared" si="2"/>
        <v>0</v>
      </c>
      <c r="J17" s="76">
        <f>J16</f>
        <v>0</v>
      </c>
      <c r="K17" s="76">
        <f t="shared" si="2"/>
        <v>0</v>
      </c>
      <c r="L17" s="76">
        <f t="shared" si="2"/>
        <v>0</v>
      </c>
      <c r="M17" s="76">
        <f t="shared" si="2"/>
        <v>0</v>
      </c>
      <c r="N17" s="76">
        <f>N16</f>
        <v>0</v>
      </c>
      <c r="O17" s="76">
        <f t="shared" si="2"/>
        <v>0</v>
      </c>
      <c r="P17" s="76">
        <f>P16</f>
        <v>0</v>
      </c>
      <c r="Q17" s="76">
        <f t="shared" si="2"/>
        <v>0</v>
      </c>
      <c r="R17" s="76">
        <f t="shared" si="2"/>
        <v>0</v>
      </c>
      <c r="S17" s="76">
        <f t="shared" si="2"/>
        <v>0</v>
      </c>
      <c r="T17" s="76">
        <f t="shared" si="2"/>
        <v>0</v>
      </c>
      <c r="U17" s="76">
        <f t="shared" si="2"/>
        <v>0</v>
      </c>
      <c r="V17" s="76">
        <f t="shared" si="2"/>
        <v>0</v>
      </c>
      <c r="W17" s="76">
        <f t="shared" si="2"/>
        <v>0</v>
      </c>
      <c r="X17" s="76">
        <f t="shared" si="2"/>
        <v>0</v>
      </c>
      <c r="Y17" s="76">
        <f t="shared" si="2"/>
        <v>0</v>
      </c>
      <c r="Z17" s="76">
        <f t="shared" si="2"/>
        <v>0</v>
      </c>
      <c r="AA17" s="76">
        <f t="shared" si="2"/>
        <v>0</v>
      </c>
      <c r="AB17" s="76">
        <f t="shared" si="2"/>
        <v>0</v>
      </c>
      <c r="AC17" s="76">
        <f t="shared" si="2"/>
        <v>0</v>
      </c>
      <c r="AD17" s="76">
        <f t="shared" si="2"/>
        <v>0</v>
      </c>
      <c r="AE17" s="1145">
        <f>SUM(AE16)</f>
        <v>0</v>
      </c>
      <c r="AF17" s="61"/>
    </row>
    <row r="18" spans="1:34" s="166" customFormat="1" ht="39.950000000000003" customHeight="1">
      <c r="A18" s="211" t="s">
        <v>3</v>
      </c>
      <c r="B18" s="63" t="s">
        <v>96</v>
      </c>
      <c r="C18" s="27">
        <f>'Eastern Florida '!E18</f>
        <v>0</v>
      </c>
      <c r="D18" s="27">
        <f>Broward!E18</f>
        <v>0</v>
      </c>
      <c r="E18" s="27">
        <f>'Central Florida '!E18</f>
        <v>0</v>
      </c>
      <c r="F18" s="27">
        <f>Chipola!E18</f>
        <v>0</v>
      </c>
      <c r="G18" s="27">
        <f>Daytona!E18</f>
        <v>0</v>
      </c>
      <c r="H18" s="27">
        <f>'FL SouthWestern'!E18</f>
        <v>0</v>
      </c>
      <c r="I18" s="27">
        <f>FSCJ!E18</f>
        <v>0</v>
      </c>
      <c r="J18" s="27">
        <f>'Florida Keys'!E18</f>
        <v>0</v>
      </c>
      <c r="K18" s="27">
        <f>'Gulf Coast'!E18</f>
        <v>0</v>
      </c>
      <c r="L18" s="27">
        <f>Hillsborough!E18</f>
        <v>0</v>
      </c>
      <c r="M18" s="27">
        <f>'Indian River'!E18</f>
        <v>0</v>
      </c>
      <c r="N18" s="27">
        <f>'Florida Gateway'!E18</f>
        <v>0</v>
      </c>
      <c r="O18" s="27">
        <f>'Lake-Sumter'!E18</f>
        <v>0</v>
      </c>
      <c r="P18" s="27">
        <f>'SCF, Manatee'!E18</f>
        <v>0</v>
      </c>
      <c r="Q18" s="27">
        <f>'Miami Dade'!E18</f>
        <v>0</v>
      </c>
      <c r="R18" s="27">
        <f>'North Florida'!E18</f>
        <v>0</v>
      </c>
      <c r="S18" s="27">
        <f>'Northwest Florida '!E18</f>
        <v>0</v>
      </c>
      <c r="T18" s="27">
        <f>'Palm Beach'!E18</f>
        <v>0</v>
      </c>
      <c r="U18" s="27">
        <f>'Pasco-Hernando'!E18</f>
        <v>0</v>
      </c>
      <c r="V18" s="27">
        <f>Pensacola!E18</f>
        <v>0</v>
      </c>
      <c r="W18" s="27">
        <f>Polk!E18</f>
        <v>0</v>
      </c>
      <c r="X18" s="168">
        <f>'Saint Johns'!E18</f>
        <v>0</v>
      </c>
      <c r="Y18" s="27">
        <f>'Saint Pete'!E18</f>
        <v>0</v>
      </c>
      <c r="Z18" s="27">
        <f>'Santa Fe'!E18</f>
        <v>0</v>
      </c>
      <c r="AA18" s="27">
        <f>Seminole!E18</f>
        <v>0</v>
      </c>
      <c r="AB18" s="27">
        <f>'South Florida'!E18</f>
        <v>0</v>
      </c>
      <c r="AC18" s="27">
        <f>Tallahassee!E18</f>
        <v>0</v>
      </c>
      <c r="AD18" s="27">
        <f>Valencia!E18</f>
        <v>0</v>
      </c>
      <c r="AE18" s="1144">
        <f>SUM(C18:AD18)</f>
        <v>0</v>
      </c>
      <c r="AF18" s="59"/>
    </row>
    <row r="19" spans="1:34" s="166" customFormat="1" ht="24.95" customHeight="1">
      <c r="A19" s="213"/>
      <c r="B19" s="65" t="s">
        <v>17</v>
      </c>
      <c r="C19" s="76">
        <f>C18</f>
        <v>0</v>
      </c>
      <c r="D19" s="76">
        <f t="shared" ref="D19:AD19" si="3">D18</f>
        <v>0</v>
      </c>
      <c r="E19" s="76">
        <f t="shared" si="3"/>
        <v>0</v>
      </c>
      <c r="F19" s="76">
        <f t="shared" si="3"/>
        <v>0</v>
      </c>
      <c r="G19" s="76">
        <f t="shared" si="3"/>
        <v>0</v>
      </c>
      <c r="H19" s="76">
        <f t="shared" si="3"/>
        <v>0</v>
      </c>
      <c r="I19" s="76">
        <f t="shared" si="3"/>
        <v>0</v>
      </c>
      <c r="J19" s="76">
        <f>J18</f>
        <v>0</v>
      </c>
      <c r="K19" s="76">
        <f t="shared" si="3"/>
        <v>0</v>
      </c>
      <c r="L19" s="76">
        <f t="shared" si="3"/>
        <v>0</v>
      </c>
      <c r="M19" s="76">
        <f t="shared" si="3"/>
        <v>0</v>
      </c>
      <c r="N19" s="76">
        <f>N18</f>
        <v>0</v>
      </c>
      <c r="O19" s="76">
        <f t="shared" si="3"/>
        <v>0</v>
      </c>
      <c r="P19" s="76">
        <f>P18</f>
        <v>0</v>
      </c>
      <c r="Q19" s="76">
        <f t="shared" si="3"/>
        <v>0</v>
      </c>
      <c r="R19" s="76">
        <f t="shared" si="3"/>
        <v>0</v>
      </c>
      <c r="S19" s="76">
        <f t="shared" si="3"/>
        <v>0</v>
      </c>
      <c r="T19" s="76">
        <f t="shared" si="3"/>
        <v>0</v>
      </c>
      <c r="U19" s="76">
        <f t="shared" si="3"/>
        <v>0</v>
      </c>
      <c r="V19" s="76">
        <f t="shared" si="3"/>
        <v>0</v>
      </c>
      <c r="W19" s="76">
        <f t="shared" si="3"/>
        <v>0</v>
      </c>
      <c r="X19" s="76">
        <f t="shared" si="3"/>
        <v>0</v>
      </c>
      <c r="Y19" s="76">
        <f t="shared" si="3"/>
        <v>0</v>
      </c>
      <c r="Z19" s="76">
        <f t="shared" si="3"/>
        <v>0</v>
      </c>
      <c r="AA19" s="76">
        <f t="shared" si="3"/>
        <v>0</v>
      </c>
      <c r="AB19" s="76">
        <f t="shared" si="3"/>
        <v>0</v>
      </c>
      <c r="AC19" s="76">
        <f t="shared" si="3"/>
        <v>0</v>
      </c>
      <c r="AD19" s="76">
        <f t="shared" si="3"/>
        <v>0</v>
      </c>
      <c r="AE19" s="1145">
        <f>SUM(AE18)</f>
        <v>0</v>
      </c>
      <c r="AF19" s="61"/>
      <c r="AG19" s="23">
        <f>SUM(C19:AD19)</f>
        <v>0</v>
      </c>
      <c r="AH19" s="23">
        <f>AE19-AG19</f>
        <v>0</v>
      </c>
    </row>
    <row r="20" spans="1:34" s="166" customFormat="1" ht="24.95" customHeight="1">
      <c r="A20" s="211" t="s">
        <v>4</v>
      </c>
      <c r="B20" s="63" t="s">
        <v>18</v>
      </c>
      <c r="C20" s="27"/>
      <c r="D20" s="27"/>
      <c r="E20" s="77"/>
      <c r="F20" s="78"/>
      <c r="G20" s="79"/>
      <c r="H20" s="27"/>
      <c r="I20" s="80"/>
      <c r="J20" s="81"/>
      <c r="K20" s="82"/>
      <c r="L20" s="83"/>
      <c r="M20" s="27"/>
      <c r="N20" s="27"/>
      <c r="O20" s="27"/>
      <c r="P20" s="27"/>
      <c r="Q20" s="84"/>
      <c r="R20" s="27"/>
      <c r="S20" s="27"/>
      <c r="T20" s="27"/>
      <c r="U20" s="27"/>
      <c r="V20" s="27"/>
      <c r="W20" s="85"/>
      <c r="X20" s="86"/>
      <c r="Y20" s="87"/>
      <c r="Z20" s="27"/>
      <c r="AA20" s="27"/>
      <c r="AB20" s="27"/>
      <c r="AC20" s="27"/>
      <c r="AD20" s="88"/>
      <c r="AE20" s="1146"/>
      <c r="AF20" s="59"/>
    </row>
    <row r="21" spans="1:34" s="166" customFormat="1" ht="24.95" customHeight="1">
      <c r="A21" s="208">
        <v>1</v>
      </c>
      <c r="B21" s="60" t="s">
        <v>19</v>
      </c>
      <c r="C21" s="27">
        <f>'Eastern Florida '!E21</f>
        <v>0</v>
      </c>
      <c r="D21" s="27">
        <f>Broward!E21</f>
        <v>0</v>
      </c>
      <c r="E21" s="27">
        <f>'Central Florida '!E21</f>
        <v>0</v>
      </c>
      <c r="F21" s="27">
        <f>Chipola!E21</f>
        <v>0</v>
      </c>
      <c r="G21" s="27">
        <f>Daytona!E21</f>
        <v>0</v>
      </c>
      <c r="H21" s="27">
        <f>'FL SouthWestern'!E21</f>
        <v>0</v>
      </c>
      <c r="I21" s="27">
        <f>FSCJ!E21</f>
        <v>0</v>
      </c>
      <c r="J21" s="27">
        <f>'Florida Keys'!E21</f>
        <v>0</v>
      </c>
      <c r="K21" s="27">
        <f>'Gulf Coast'!E21</f>
        <v>0</v>
      </c>
      <c r="L21" s="27">
        <f>Hillsborough!E21</f>
        <v>0</v>
      </c>
      <c r="M21" s="27">
        <f>'Indian River'!E21</f>
        <v>0</v>
      </c>
      <c r="N21" s="27">
        <f>'Florida Gateway'!E21</f>
        <v>0</v>
      </c>
      <c r="O21" s="27">
        <f>'Lake-Sumter'!E21</f>
        <v>622</v>
      </c>
      <c r="P21" s="27">
        <f>'SCF, Manatee'!E21</f>
        <v>0</v>
      </c>
      <c r="Q21" s="27">
        <f>'Miami Dade'!E21</f>
        <v>209224</v>
      </c>
      <c r="R21" s="27">
        <f>'North Florida'!E21</f>
        <v>0</v>
      </c>
      <c r="S21" s="27">
        <f>'Northwest Florida '!E21</f>
        <v>0</v>
      </c>
      <c r="T21" s="27">
        <f>'Palm Beach'!E21</f>
        <v>0</v>
      </c>
      <c r="U21" s="27">
        <f>'Pasco-Hernando'!E21</f>
        <v>0</v>
      </c>
      <c r="V21" s="27">
        <f>Pensacola!E21</f>
        <v>0</v>
      </c>
      <c r="W21" s="27">
        <f>Polk!E21</f>
        <v>0</v>
      </c>
      <c r="X21" s="168">
        <f>'Saint Johns'!E21</f>
        <v>0</v>
      </c>
      <c r="Y21" s="27">
        <f>'Saint Pete'!E21</f>
        <v>0</v>
      </c>
      <c r="Z21" s="27">
        <f>'Santa Fe'!E21</f>
        <v>0</v>
      </c>
      <c r="AA21" s="27">
        <f>Seminole!E21</f>
        <v>0</v>
      </c>
      <c r="AB21" s="27">
        <f>'South Florida'!E21</f>
        <v>0</v>
      </c>
      <c r="AC21" s="27">
        <f>Tallahassee!E21</f>
        <v>0</v>
      </c>
      <c r="AD21" s="27">
        <f>Valencia!E21</f>
        <v>0</v>
      </c>
      <c r="AE21" s="1144">
        <f t="shared" ref="AE21:AE26" si="4">SUM(C21:AD21)</f>
        <v>209846</v>
      </c>
      <c r="AF21" s="59"/>
    </row>
    <row r="22" spans="1:34" s="166" customFormat="1" ht="24.95" customHeight="1">
      <c r="A22" s="208">
        <v>2</v>
      </c>
      <c r="B22" s="60" t="s">
        <v>40</v>
      </c>
      <c r="C22" s="27">
        <f>'Eastern Florida '!E22</f>
        <v>0</v>
      </c>
      <c r="D22" s="27">
        <f>Broward!E22</f>
        <v>0</v>
      </c>
      <c r="E22" s="27">
        <f>'Central Florida '!E22</f>
        <v>0</v>
      </c>
      <c r="F22" s="27">
        <f>Chipola!E22</f>
        <v>0</v>
      </c>
      <c r="G22" s="27">
        <f>Daytona!E22</f>
        <v>0</v>
      </c>
      <c r="H22" s="27">
        <f>'FL SouthWestern'!E22</f>
        <v>0</v>
      </c>
      <c r="I22" s="27">
        <f>FSCJ!E22</f>
        <v>0</v>
      </c>
      <c r="J22" s="27">
        <f>'Florida Keys'!E22</f>
        <v>0</v>
      </c>
      <c r="K22" s="27">
        <f>'Gulf Coast'!E22</f>
        <v>0</v>
      </c>
      <c r="L22" s="27">
        <f>Hillsborough!E22</f>
        <v>0</v>
      </c>
      <c r="M22" s="27">
        <f>'Indian River'!E22</f>
        <v>0</v>
      </c>
      <c r="N22" s="27">
        <f>'Florida Gateway'!E22</f>
        <v>0</v>
      </c>
      <c r="O22" s="27">
        <f>'Lake-Sumter'!E22</f>
        <v>0</v>
      </c>
      <c r="P22" s="27">
        <f>'SCF, Manatee'!E22</f>
        <v>0</v>
      </c>
      <c r="Q22" s="27">
        <f>'Miami Dade'!E22</f>
        <v>0</v>
      </c>
      <c r="R22" s="27">
        <f>'North Florida'!E22</f>
        <v>0</v>
      </c>
      <c r="S22" s="27">
        <f>'Northwest Florida '!E22</f>
        <v>0</v>
      </c>
      <c r="T22" s="27">
        <f>'Palm Beach'!E22</f>
        <v>0</v>
      </c>
      <c r="U22" s="27">
        <f>'Pasco-Hernando'!E22</f>
        <v>0</v>
      </c>
      <c r="V22" s="27">
        <f>Pensacola!E22</f>
        <v>0</v>
      </c>
      <c r="W22" s="27">
        <f>Polk!E22</f>
        <v>0</v>
      </c>
      <c r="X22" s="168">
        <f>'Saint Johns'!E22</f>
        <v>0</v>
      </c>
      <c r="Y22" s="27">
        <f>'Saint Pete'!E22</f>
        <v>0</v>
      </c>
      <c r="Z22" s="27">
        <f>'Santa Fe'!E22</f>
        <v>0</v>
      </c>
      <c r="AA22" s="27">
        <f>Seminole!E22</f>
        <v>0</v>
      </c>
      <c r="AB22" s="27">
        <f>'South Florida'!E22</f>
        <v>0</v>
      </c>
      <c r="AC22" s="27">
        <f>Tallahassee!E22</f>
        <v>0</v>
      </c>
      <c r="AD22" s="27">
        <f>Valencia!E22</f>
        <v>0</v>
      </c>
      <c r="AE22" s="1144">
        <f t="shared" si="4"/>
        <v>0</v>
      </c>
      <c r="AF22" s="59"/>
      <c r="AH22" s="23"/>
    </row>
    <row r="23" spans="1:34" s="166" customFormat="1" ht="24.95" customHeight="1">
      <c r="A23" s="208">
        <v>3</v>
      </c>
      <c r="B23" s="60" t="s">
        <v>20</v>
      </c>
      <c r="C23" s="27">
        <f>'Eastern Florida '!E23</f>
        <v>0</v>
      </c>
      <c r="D23" s="27">
        <f>Broward!E23</f>
        <v>0</v>
      </c>
      <c r="E23" s="27">
        <f>'Central Florida '!E23</f>
        <v>0</v>
      </c>
      <c r="F23" s="27">
        <f>Chipola!E23</f>
        <v>0</v>
      </c>
      <c r="G23" s="27">
        <f>Daytona!E23</f>
        <v>0</v>
      </c>
      <c r="H23" s="27">
        <f>'FL SouthWestern'!E23</f>
        <v>0</v>
      </c>
      <c r="I23" s="27">
        <f>FSCJ!E23</f>
        <v>0</v>
      </c>
      <c r="J23" s="27">
        <f>'Florida Keys'!E23</f>
        <v>0</v>
      </c>
      <c r="K23" s="27">
        <f>'Gulf Coast'!E23</f>
        <v>0</v>
      </c>
      <c r="L23" s="27">
        <f>Hillsborough!E23</f>
        <v>0</v>
      </c>
      <c r="M23" s="27">
        <f>'Indian River'!E23</f>
        <v>0</v>
      </c>
      <c r="N23" s="27">
        <f>'Florida Gateway'!E23</f>
        <v>0</v>
      </c>
      <c r="O23" s="27">
        <f>'Lake-Sumter'!E23</f>
        <v>0</v>
      </c>
      <c r="P23" s="27">
        <f>'SCF, Manatee'!E23</f>
        <v>0</v>
      </c>
      <c r="Q23" s="27">
        <f>'Miami Dade'!E23</f>
        <v>238728.16999999998</v>
      </c>
      <c r="R23" s="27">
        <f>'North Florida'!E23</f>
        <v>0</v>
      </c>
      <c r="S23" s="27">
        <f>'Northwest Florida '!E23</f>
        <v>0</v>
      </c>
      <c r="T23" s="27">
        <f>'Palm Beach'!E23</f>
        <v>0</v>
      </c>
      <c r="U23" s="27">
        <f>'Pasco-Hernando'!E23</f>
        <v>0</v>
      </c>
      <c r="V23" s="27">
        <f>Pensacola!E23</f>
        <v>0</v>
      </c>
      <c r="W23" s="27">
        <f>Polk!E23</f>
        <v>0</v>
      </c>
      <c r="X23" s="168">
        <f>'Saint Johns'!E23</f>
        <v>0</v>
      </c>
      <c r="Y23" s="27">
        <f>'Saint Pete'!E23</f>
        <v>0</v>
      </c>
      <c r="Z23" s="27">
        <f>'Santa Fe'!E23</f>
        <v>0</v>
      </c>
      <c r="AA23" s="27">
        <f>Seminole!E23</f>
        <v>0</v>
      </c>
      <c r="AB23" s="27">
        <f>'South Florida'!E23</f>
        <v>0</v>
      </c>
      <c r="AC23" s="27">
        <f>Tallahassee!E23</f>
        <v>0</v>
      </c>
      <c r="AD23" s="27">
        <f>Valencia!E23</f>
        <v>0</v>
      </c>
      <c r="AE23" s="1144">
        <f t="shared" si="4"/>
        <v>238728.16999999998</v>
      </c>
      <c r="AF23" s="59"/>
    </row>
    <row r="24" spans="1:34" s="166" customFormat="1" ht="24.95" customHeight="1">
      <c r="A24" s="208">
        <v>4</v>
      </c>
      <c r="B24" s="60" t="s">
        <v>21</v>
      </c>
      <c r="C24" s="27">
        <f>'Eastern Florida '!E24</f>
        <v>365000</v>
      </c>
      <c r="D24" s="27">
        <f>Broward!E24</f>
        <v>0</v>
      </c>
      <c r="E24" s="27">
        <f>'Central Florida '!E24</f>
        <v>0</v>
      </c>
      <c r="F24" s="27">
        <f>Chipola!E24</f>
        <v>0</v>
      </c>
      <c r="G24" s="27">
        <f>Daytona!E24</f>
        <v>0</v>
      </c>
      <c r="H24" s="27">
        <f>'FL SouthWestern'!E24</f>
        <v>0</v>
      </c>
      <c r="I24" s="27">
        <f>FSCJ!E24</f>
        <v>0</v>
      </c>
      <c r="J24" s="27">
        <f>'Florida Keys'!E24</f>
        <v>0</v>
      </c>
      <c r="K24" s="27">
        <f>'Gulf Coast'!E24</f>
        <v>0</v>
      </c>
      <c r="L24" s="27">
        <f>Hillsborough!E24</f>
        <v>0</v>
      </c>
      <c r="M24" s="27">
        <f>'Indian River'!E24</f>
        <v>0</v>
      </c>
      <c r="N24" s="27">
        <f>'Florida Gateway'!E24</f>
        <v>0</v>
      </c>
      <c r="O24" s="27">
        <f>'Lake-Sumter'!E24</f>
        <v>0</v>
      </c>
      <c r="P24" s="27">
        <f>'SCF, Manatee'!E24</f>
        <v>43986.22</v>
      </c>
      <c r="Q24" s="27">
        <f>'Miami Dade'!E24</f>
        <v>185753.36</v>
      </c>
      <c r="R24" s="27">
        <f>'North Florida'!E24</f>
        <v>0</v>
      </c>
      <c r="S24" s="27">
        <f>'Northwest Florida '!E24</f>
        <v>0</v>
      </c>
      <c r="T24" s="27">
        <f>'Palm Beach'!E24</f>
        <v>0</v>
      </c>
      <c r="U24" s="27">
        <f>'Pasco-Hernando'!E24</f>
        <v>0</v>
      </c>
      <c r="V24" s="27">
        <f>Pensacola!E24</f>
        <v>0</v>
      </c>
      <c r="W24" s="27">
        <f>Polk!E24</f>
        <v>0</v>
      </c>
      <c r="X24" s="168">
        <f>'Saint Johns'!E24</f>
        <v>0</v>
      </c>
      <c r="Y24" s="27">
        <f>'Saint Pete'!E24</f>
        <v>12328.44</v>
      </c>
      <c r="Z24" s="27">
        <f>'Santa Fe'!E24</f>
        <v>0</v>
      </c>
      <c r="AA24" s="27">
        <f>Seminole!E24</f>
        <v>0</v>
      </c>
      <c r="AB24" s="27">
        <f>'South Florida'!E24</f>
        <v>0</v>
      </c>
      <c r="AC24" s="27">
        <f>Tallahassee!E24</f>
        <v>0</v>
      </c>
      <c r="AD24" s="27">
        <f>Valencia!E24</f>
        <v>0</v>
      </c>
      <c r="AE24" s="1144">
        <f t="shared" si="4"/>
        <v>607068.0199999999</v>
      </c>
      <c r="AF24" s="59"/>
    </row>
    <row r="25" spans="1:34" s="166" customFormat="1" ht="24.95" customHeight="1">
      <c r="A25" s="208">
        <v>5</v>
      </c>
      <c r="B25" s="60" t="s">
        <v>22</v>
      </c>
      <c r="C25" s="27">
        <f>'Eastern Florida '!E25</f>
        <v>0</v>
      </c>
      <c r="D25" s="27">
        <f>Broward!E25</f>
        <v>0</v>
      </c>
      <c r="E25" s="27">
        <f>'Central Florida '!E25</f>
        <v>0</v>
      </c>
      <c r="F25" s="27">
        <f>Chipola!E25</f>
        <v>0</v>
      </c>
      <c r="G25" s="27">
        <f>Daytona!E25</f>
        <v>0</v>
      </c>
      <c r="H25" s="27">
        <f>'FL SouthWestern'!E25</f>
        <v>0</v>
      </c>
      <c r="I25" s="27">
        <f>FSCJ!E25</f>
        <v>0</v>
      </c>
      <c r="J25" s="27">
        <f>'Florida Keys'!E25</f>
        <v>0</v>
      </c>
      <c r="K25" s="27">
        <f>'Gulf Coast'!E25</f>
        <v>0</v>
      </c>
      <c r="L25" s="27">
        <f>Hillsborough!E25</f>
        <v>0</v>
      </c>
      <c r="M25" s="27">
        <f>'Indian River'!E25</f>
        <v>0</v>
      </c>
      <c r="N25" s="27">
        <f>'Florida Gateway'!E25</f>
        <v>0</v>
      </c>
      <c r="O25" s="27">
        <f>'Lake-Sumter'!E25</f>
        <v>0</v>
      </c>
      <c r="P25" s="27">
        <f>'SCF, Manatee'!E25</f>
        <v>0</v>
      </c>
      <c r="Q25" s="27">
        <f>'Miami Dade'!E25</f>
        <v>0</v>
      </c>
      <c r="R25" s="27">
        <f>'North Florida'!E25</f>
        <v>0</v>
      </c>
      <c r="S25" s="27">
        <f>'Northwest Florida '!E25</f>
        <v>0</v>
      </c>
      <c r="T25" s="27">
        <f>'Palm Beach'!E25</f>
        <v>0</v>
      </c>
      <c r="U25" s="27">
        <f>'Pasco-Hernando'!E25</f>
        <v>0</v>
      </c>
      <c r="V25" s="27">
        <f>Pensacola!E25</f>
        <v>0</v>
      </c>
      <c r="W25" s="27">
        <f>Polk!E25</f>
        <v>0</v>
      </c>
      <c r="X25" s="168">
        <f>'Saint Johns'!E25</f>
        <v>0</v>
      </c>
      <c r="Y25" s="27">
        <f>'Saint Pete'!E25</f>
        <v>0</v>
      </c>
      <c r="Z25" s="27">
        <f>'Santa Fe'!E25</f>
        <v>0</v>
      </c>
      <c r="AA25" s="27">
        <f>Seminole!E25</f>
        <v>0</v>
      </c>
      <c r="AB25" s="27">
        <f>'South Florida'!E25</f>
        <v>0</v>
      </c>
      <c r="AC25" s="27">
        <f>Tallahassee!E25</f>
        <v>0</v>
      </c>
      <c r="AD25" s="27">
        <f>Valencia!E25</f>
        <v>0</v>
      </c>
      <c r="AE25" s="1144">
        <f t="shared" si="4"/>
        <v>0</v>
      </c>
      <c r="AF25" s="59"/>
    </row>
    <row r="26" spans="1:34" s="166" customFormat="1" ht="24.95" customHeight="1">
      <c r="A26" s="208">
        <v>6</v>
      </c>
      <c r="B26" s="60" t="s">
        <v>23</v>
      </c>
      <c r="C26" s="27">
        <f>'Eastern Florida '!E26</f>
        <v>0</v>
      </c>
      <c r="D26" s="27">
        <f>Broward!E26</f>
        <v>0</v>
      </c>
      <c r="E26" s="27">
        <f>'Central Florida '!E26</f>
        <v>0</v>
      </c>
      <c r="F26" s="27">
        <f>Chipola!E26</f>
        <v>0</v>
      </c>
      <c r="G26" s="27">
        <f>Daytona!E26</f>
        <v>0</v>
      </c>
      <c r="H26" s="27">
        <f>'FL SouthWestern'!E26</f>
        <v>0</v>
      </c>
      <c r="I26" s="27">
        <f>FSCJ!E26</f>
        <v>0</v>
      </c>
      <c r="J26" s="27">
        <f>'Florida Keys'!E26</f>
        <v>0</v>
      </c>
      <c r="K26" s="27">
        <f>'Gulf Coast'!E26</f>
        <v>0</v>
      </c>
      <c r="L26" s="27">
        <f>Hillsborough!E26</f>
        <v>0</v>
      </c>
      <c r="M26" s="27">
        <f>'Indian River'!E26</f>
        <v>0</v>
      </c>
      <c r="N26" s="27">
        <f>'Florida Gateway'!E26</f>
        <v>0</v>
      </c>
      <c r="O26" s="27">
        <f>'Lake-Sumter'!E26</f>
        <v>0</v>
      </c>
      <c r="P26" s="27">
        <f>'SCF, Manatee'!E26</f>
        <v>0</v>
      </c>
      <c r="Q26" s="27">
        <f>'Miami Dade'!E26</f>
        <v>0</v>
      </c>
      <c r="R26" s="27">
        <f>'North Florida'!E26</f>
        <v>0</v>
      </c>
      <c r="S26" s="27">
        <f>'Northwest Florida '!E26</f>
        <v>0</v>
      </c>
      <c r="T26" s="27">
        <f>'Palm Beach'!E26</f>
        <v>0</v>
      </c>
      <c r="U26" s="27">
        <f>'Pasco-Hernando'!E26</f>
        <v>0</v>
      </c>
      <c r="V26" s="27">
        <f>Pensacola!E26</f>
        <v>0</v>
      </c>
      <c r="W26" s="27">
        <f>Polk!E26</f>
        <v>0</v>
      </c>
      <c r="X26" s="168">
        <f>'Saint Johns'!E26</f>
        <v>0</v>
      </c>
      <c r="Y26" s="27">
        <f>'Saint Pete'!E26</f>
        <v>0</v>
      </c>
      <c r="Z26" s="27">
        <f>'Santa Fe'!E26</f>
        <v>0</v>
      </c>
      <c r="AA26" s="27">
        <f>Seminole!E26</f>
        <v>0</v>
      </c>
      <c r="AB26" s="27">
        <f>'South Florida'!E26</f>
        <v>0</v>
      </c>
      <c r="AC26" s="27">
        <f>Tallahassee!E26</f>
        <v>0</v>
      </c>
      <c r="AD26" s="27">
        <f>Valencia!E26</f>
        <v>0</v>
      </c>
      <c r="AE26" s="1144">
        <f t="shared" si="4"/>
        <v>0</v>
      </c>
      <c r="AF26" s="59"/>
    </row>
    <row r="27" spans="1:34" s="166" customFormat="1" ht="24.95" customHeight="1">
      <c r="A27" s="208">
        <v>7</v>
      </c>
      <c r="B27" s="60" t="s">
        <v>24</v>
      </c>
      <c r="C27" s="27">
        <f>'Eastern Florida '!E27</f>
        <v>0</v>
      </c>
      <c r="D27" s="27">
        <f>Broward!E27</f>
        <v>0</v>
      </c>
      <c r="E27" s="27">
        <f>'Central Florida '!E27</f>
        <v>0</v>
      </c>
      <c r="F27" s="27">
        <f>Chipola!E27</f>
        <v>0</v>
      </c>
      <c r="G27" s="27">
        <f>Daytona!E27</f>
        <v>0</v>
      </c>
      <c r="H27" s="27">
        <f>'FL SouthWestern'!E27</f>
        <v>0</v>
      </c>
      <c r="I27" s="27">
        <f>FSCJ!E27</f>
        <v>0</v>
      </c>
      <c r="J27" s="27">
        <f>'Florida Keys'!E27</f>
        <v>0</v>
      </c>
      <c r="K27" s="27">
        <f>'Gulf Coast'!E27</f>
        <v>0</v>
      </c>
      <c r="L27" s="27">
        <f>Hillsborough!E27</f>
        <v>0</v>
      </c>
      <c r="M27" s="27">
        <f>'Indian River'!E27</f>
        <v>0</v>
      </c>
      <c r="N27" s="27">
        <f>'Florida Gateway'!E27</f>
        <v>0</v>
      </c>
      <c r="O27" s="27">
        <f>'Lake-Sumter'!E27</f>
        <v>0</v>
      </c>
      <c r="P27" s="27">
        <f>'SCF, Manatee'!E27</f>
        <v>0</v>
      </c>
      <c r="Q27" s="27">
        <f>'Miami Dade'!E27</f>
        <v>0</v>
      </c>
      <c r="R27" s="27">
        <f>'North Florida'!E27</f>
        <v>0</v>
      </c>
      <c r="S27" s="27">
        <f>'Northwest Florida '!E27</f>
        <v>0</v>
      </c>
      <c r="T27" s="27">
        <f>'Palm Beach'!E27</f>
        <v>0</v>
      </c>
      <c r="U27" s="27">
        <f>'Pasco-Hernando'!E27</f>
        <v>0</v>
      </c>
      <c r="V27" s="27">
        <f>Pensacola!E27</f>
        <v>0</v>
      </c>
      <c r="W27" s="27">
        <f>Polk!E27</f>
        <v>0</v>
      </c>
      <c r="X27" s="168">
        <f>'Saint Johns'!E27</f>
        <v>0</v>
      </c>
      <c r="Y27" s="27">
        <f>'Saint Pete'!E27</f>
        <v>0</v>
      </c>
      <c r="Z27" s="27">
        <f>'Santa Fe'!E27</f>
        <v>0</v>
      </c>
      <c r="AA27" s="27">
        <f>Seminole!E27</f>
        <v>0</v>
      </c>
      <c r="AB27" s="27">
        <f>'South Florida'!E27</f>
        <v>0</v>
      </c>
      <c r="AC27" s="27">
        <f>Tallahassee!E27</f>
        <v>0</v>
      </c>
      <c r="AD27" s="27">
        <f>Valencia!E27</f>
        <v>0</v>
      </c>
      <c r="AE27" s="1144"/>
      <c r="AF27" s="59"/>
    </row>
    <row r="28" spans="1:34" s="166" customFormat="1" ht="24.95" customHeight="1">
      <c r="A28" s="214"/>
      <c r="B28" s="65" t="s">
        <v>25</v>
      </c>
      <c r="C28" s="76">
        <f>SUM(C21:C26)</f>
        <v>365000</v>
      </c>
      <c r="D28" s="76">
        <f t="shared" ref="D28:AD28" si="5">SUM(D21:D26)</f>
        <v>0</v>
      </c>
      <c r="E28" s="76">
        <f t="shared" ref="E28" si="6">SUM(E21:E26)</f>
        <v>0</v>
      </c>
      <c r="F28" s="76">
        <f t="shared" si="5"/>
        <v>0</v>
      </c>
      <c r="G28" s="76">
        <f t="shared" si="5"/>
        <v>0</v>
      </c>
      <c r="H28" s="76">
        <f t="shared" si="5"/>
        <v>0</v>
      </c>
      <c r="I28" s="76">
        <f t="shared" si="5"/>
        <v>0</v>
      </c>
      <c r="J28" s="76">
        <f>SUM(J21:J26)</f>
        <v>0</v>
      </c>
      <c r="K28" s="76">
        <f t="shared" si="5"/>
        <v>0</v>
      </c>
      <c r="L28" s="76">
        <f t="shared" si="5"/>
        <v>0</v>
      </c>
      <c r="M28" s="76">
        <f t="shared" si="5"/>
        <v>0</v>
      </c>
      <c r="N28" s="76">
        <f>SUM(N21:N26)</f>
        <v>0</v>
      </c>
      <c r="O28" s="76">
        <f t="shared" si="5"/>
        <v>622</v>
      </c>
      <c r="P28" s="76">
        <f>SUM(P21:P26)</f>
        <v>43986.22</v>
      </c>
      <c r="Q28" s="76">
        <f t="shared" si="5"/>
        <v>633705.53</v>
      </c>
      <c r="R28" s="76">
        <f t="shared" si="5"/>
        <v>0</v>
      </c>
      <c r="S28" s="76">
        <f t="shared" si="5"/>
        <v>0</v>
      </c>
      <c r="T28" s="76">
        <f t="shared" si="5"/>
        <v>0</v>
      </c>
      <c r="U28" s="76">
        <f t="shared" si="5"/>
        <v>0</v>
      </c>
      <c r="V28" s="76">
        <f t="shared" si="5"/>
        <v>0</v>
      </c>
      <c r="W28" s="76">
        <f t="shared" si="5"/>
        <v>0</v>
      </c>
      <c r="X28" s="76">
        <f t="shared" si="5"/>
        <v>0</v>
      </c>
      <c r="Y28" s="76">
        <f t="shared" si="5"/>
        <v>12328.44</v>
      </c>
      <c r="Z28" s="76">
        <f t="shared" si="5"/>
        <v>0</v>
      </c>
      <c r="AA28" s="76">
        <f t="shared" si="5"/>
        <v>0</v>
      </c>
      <c r="AB28" s="76">
        <f t="shared" si="5"/>
        <v>0</v>
      </c>
      <c r="AC28" s="76">
        <f t="shared" si="5"/>
        <v>0</v>
      </c>
      <c r="AD28" s="76">
        <f t="shared" si="5"/>
        <v>0</v>
      </c>
      <c r="AE28" s="1145">
        <f>SUM(AE21:AE26)</f>
        <v>1055642.19</v>
      </c>
      <c r="AF28" s="61"/>
      <c r="AG28" s="23">
        <f>SUM(C28:AD28)</f>
        <v>1055642.19</v>
      </c>
      <c r="AH28" s="23">
        <f>AE28-AG28</f>
        <v>0</v>
      </c>
    </row>
    <row r="29" spans="1:34" s="166" customFormat="1" ht="24.95" customHeight="1">
      <c r="A29" s="211" t="s">
        <v>5</v>
      </c>
      <c r="B29" s="63" t="s">
        <v>97</v>
      </c>
      <c r="C29" s="27"/>
      <c r="D29" s="27"/>
      <c r="E29" s="77"/>
      <c r="F29" s="78"/>
      <c r="G29" s="79"/>
      <c r="H29" s="27"/>
      <c r="I29" s="89"/>
      <c r="J29" s="89"/>
      <c r="K29" s="82"/>
      <c r="L29" s="83"/>
      <c r="M29" s="27"/>
      <c r="N29" s="27"/>
      <c r="O29" s="27"/>
      <c r="P29" s="27"/>
      <c r="Q29" s="84"/>
      <c r="R29" s="27"/>
      <c r="S29" s="27"/>
      <c r="T29" s="27"/>
      <c r="U29" s="27"/>
      <c r="V29" s="27"/>
      <c r="W29" s="85"/>
      <c r="X29" s="86"/>
      <c r="Y29" s="87"/>
      <c r="Z29" s="27"/>
      <c r="AA29" s="27"/>
      <c r="AB29" s="27"/>
      <c r="AC29" s="27"/>
      <c r="AD29" s="88"/>
      <c r="AE29" s="1144"/>
      <c r="AF29" s="59"/>
    </row>
    <row r="30" spans="1:34" s="166" customFormat="1" ht="24.95" customHeight="1">
      <c r="A30" s="208">
        <v>1</v>
      </c>
      <c r="B30" s="60" t="s">
        <v>27</v>
      </c>
      <c r="C30" s="27">
        <f>'Eastern Florida '!E30</f>
        <v>0</v>
      </c>
      <c r="D30" s="27">
        <f>Broward!E30</f>
        <v>0</v>
      </c>
      <c r="E30" s="27">
        <f>'Central Florida '!E30</f>
        <v>0</v>
      </c>
      <c r="F30" s="27">
        <f>Chipola!E30</f>
        <v>0</v>
      </c>
      <c r="G30" s="27">
        <f>Daytona!E30</f>
        <v>0</v>
      </c>
      <c r="H30" s="27">
        <f>'FL SouthWestern'!E30</f>
        <v>0</v>
      </c>
      <c r="I30" s="27">
        <f>FSCJ!E30</f>
        <v>0</v>
      </c>
      <c r="J30" s="27">
        <f>'Florida Keys'!E30</f>
        <v>0</v>
      </c>
      <c r="K30" s="27">
        <f>'Gulf Coast'!E30</f>
        <v>0</v>
      </c>
      <c r="L30" s="27">
        <f>Hillsborough!E30</f>
        <v>0</v>
      </c>
      <c r="M30" s="27">
        <f>'Indian River'!E30</f>
        <v>0</v>
      </c>
      <c r="N30" s="27">
        <f>'Florida Gateway'!E30</f>
        <v>0</v>
      </c>
      <c r="O30" s="27">
        <f>'Lake-Sumter'!E30</f>
        <v>0</v>
      </c>
      <c r="P30" s="27">
        <f>'SCF, Manatee'!E30</f>
        <v>0</v>
      </c>
      <c r="Q30" s="27">
        <f>'Miami Dade'!E30</f>
        <v>0</v>
      </c>
      <c r="R30" s="27">
        <f>'North Florida'!E30</f>
        <v>0</v>
      </c>
      <c r="S30" s="27">
        <f>'Northwest Florida '!E30</f>
        <v>0</v>
      </c>
      <c r="T30" s="27">
        <f>'Palm Beach'!E30</f>
        <v>0</v>
      </c>
      <c r="U30" s="27">
        <f>'Pasco-Hernando'!E30</f>
        <v>0</v>
      </c>
      <c r="V30" s="27">
        <f>Pensacola!E30</f>
        <v>0</v>
      </c>
      <c r="W30" s="27">
        <f>Polk!E30</f>
        <v>0</v>
      </c>
      <c r="X30" s="168">
        <f>'Saint Johns'!E30</f>
        <v>0</v>
      </c>
      <c r="Y30" s="27">
        <f>'Saint Pete'!E30</f>
        <v>0</v>
      </c>
      <c r="Z30" s="27">
        <f>'Santa Fe'!E30</f>
        <v>0</v>
      </c>
      <c r="AA30" s="27">
        <f>Seminole!E30</f>
        <v>0</v>
      </c>
      <c r="AB30" s="27">
        <f>'South Florida'!E30</f>
        <v>0</v>
      </c>
      <c r="AC30" s="27">
        <f>Tallahassee!E30</f>
        <v>0</v>
      </c>
      <c r="AD30" s="27">
        <f>Valencia!E30</f>
        <v>0</v>
      </c>
      <c r="AE30" s="1144">
        <f t="shared" ref="AE30:AE37" si="7">SUM(C30:AD30)</f>
        <v>0</v>
      </c>
      <c r="AF30" s="59"/>
    </row>
    <row r="31" spans="1:34" s="166" customFormat="1" ht="24.95" customHeight="1">
      <c r="A31" s="208">
        <v>2</v>
      </c>
      <c r="B31" s="66" t="s">
        <v>28</v>
      </c>
      <c r="C31" s="27">
        <f>'Eastern Florida '!E31</f>
        <v>0</v>
      </c>
      <c r="D31" s="27">
        <f>Broward!E31</f>
        <v>0</v>
      </c>
      <c r="E31" s="27">
        <f>'Central Florida '!E31</f>
        <v>0</v>
      </c>
      <c r="F31" s="27">
        <f>Chipola!E31</f>
        <v>0</v>
      </c>
      <c r="G31" s="27">
        <f>Daytona!E31</f>
        <v>0</v>
      </c>
      <c r="H31" s="27">
        <f>'FL SouthWestern'!E31</f>
        <v>0</v>
      </c>
      <c r="I31" s="27">
        <f>FSCJ!E31</f>
        <v>0</v>
      </c>
      <c r="J31" s="27">
        <f>'Florida Keys'!E31</f>
        <v>0</v>
      </c>
      <c r="K31" s="27">
        <f>'Gulf Coast'!E31</f>
        <v>0</v>
      </c>
      <c r="L31" s="27">
        <f>Hillsborough!E31</f>
        <v>0</v>
      </c>
      <c r="M31" s="27">
        <f>'Indian River'!E31</f>
        <v>0</v>
      </c>
      <c r="N31" s="27">
        <f>'Florida Gateway'!E31</f>
        <v>0</v>
      </c>
      <c r="O31" s="27">
        <f>'Lake-Sumter'!E31</f>
        <v>0</v>
      </c>
      <c r="P31" s="27">
        <f>'SCF, Manatee'!E31</f>
        <v>0</v>
      </c>
      <c r="Q31" s="27">
        <f>'Miami Dade'!E31</f>
        <v>0</v>
      </c>
      <c r="R31" s="27">
        <f>'North Florida'!E31</f>
        <v>0</v>
      </c>
      <c r="S31" s="27">
        <f>'Northwest Florida '!E31</f>
        <v>0</v>
      </c>
      <c r="T31" s="27">
        <f>'Palm Beach'!E31</f>
        <v>0</v>
      </c>
      <c r="U31" s="27">
        <f>'Pasco-Hernando'!E31</f>
        <v>0</v>
      </c>
      <c r="V31" s="27">
        <f>Pensacola!E31</f>
        <v>0</v>
      </c>
      <c r="W31" s="27">
        <f>Polk!E31</f>
        <v>0</v>
      </c>
      <c r="X31" s="168">
        <f>'Saint Johns'!E31</f>
        <v>0</v>
      </c>
      <c r="Y31" s="27">
        <f>'Saint Pete'!E31</f>
        <v>0</v>
      </c>
      <c r="Z31" s="27">
        <f>'Santa Fe'!E31</f>
        <v>0</v>
      </c>
      <c r="AA31" s="27">
        <f>Seminole!E31</f>
        <v>0</v>
      </c>
      <c r="AB31" s="27">
        <f>'South Florida'!E31</f>
        <v>0</v>
      </c>
      <c r="AC31" s="27">
        <f>Tallahassee!E31</f>
        <v>0</v>
      </c>
      <c r="AD31" s="27">
        <f>Valencia!E31</f>
        <v>0</v>
      </c>
      <c r="AE31" s="1144">
        <f t="shared" si="7"/>
        <v>0</v>
      </c>
      <c r="AF31" s="59"/>
    </row>
    <row r="32" spans="1:34" s="166" customFormat="1" ht="24.95" customHeight="1">
      <c r="A32" s="208">
        <v>3</v>
      </c>
      <c r="B32" s="66" t="s">
        <v>29</v>
      </c>
      <c r="C32" s="27">
        <f>'Eastern Florida '!E32</f>
        <v>100000</v>
      </c>
      <c r="D32" s="27">
        <f>Broward!E32</f>
        <v>0</v>
      </c>
      <c r="E32" s="27">
        <f>'Central Florida '!E32</f>
        <v>0</v>
      </c>
      <c r="F32" s="27">
        <f>Chipola!E32</f>
        <v>0</v>
      </c>
      <c r="G32" s="27">
        <f>Daytona!E32</f>
        <v>0</v>
      </c>
      <c r="H32" s="27">
        <f>'FL SouthWestern'!E32</f>
        <v>0</v>
      </c>
      <c r="I32" s="27">
        <f>FSCJ!E32</f>
        <v>0</v>
      </c>
      <c r="J32" s="27">
        <f>'Florida Keys'!E32</f>
        <v>0</v>
      </c>
      <c r="K32" s="27">
        <f>'Gulf Coast'!E32</f>
        <v>0</v>
      </c>
      <c r="L32" s="27">
        <f>Hillsborough!E32</f>
        <v>0</v>
      </c>
      <c r="M32" s="27">
        <f>'Indian River'!E32</f>
        <v>41755.06</v>
      </c>
      <c r="N32" s="27">
        <f>'Florida Gateway'!E32</f>
        <v>0</v>
      </c>
      <c r="O32" s="27">
        <f>'Lake-Sumter'!E32</f>
        <v>200</v>
      </c>
      <c r="P32" s="27">
        <f>'SCF, Manatee'!E32</f>
        <v>0</v>
      </c>
      <c r="Q32" s="27">
        <f>'Miami Dade'!E32</f>
        <v>0</v>
      </c>
      <c r="R32" s="27">
        <f>'North Florida'!E32</f>
        <v>0</v>
      </c>
      <c r="S32" s="27">
        <f>'Northwest Florida '!E32</f>
        <v>0</v>
      </c>
      <c r="T32" s="27">
        <f>'Palm Beach'!E32</f>
        <v>0</v>
      </c>
      <c r="U32" s="27">
        <f>'Pasco-Hernando'!E32</f>
        <v>0</v>
      </c>
      <c r="V32" s="27">
        <f>Pensacola!E32</f>
        <v>0</v>
      </c>
      <c r="W32" s="27">
        <f>Polk!E32</f>
        <v>0</v>
      </c>
      <c r="X32" s="168">
        <f>'Saint Johns'!E32</f>
        <v>0</v>
      </c>
      <c r="Y32" s="27">
        <f>'Saint Pete'!E32</f>
        <v>2975</v>
      </c>
      <c r="Z32" s="27">
        <f>'Santa Fe'!E32</f>
        <v>0</v>
      </c>
      <c r="AA32" s="27">
        <f>Seminole!E32</f>
        <v>0</v>
      </c>
      <c r="AB32" s="27">
        <f>'South Florida'!E32</f>
        <v>0</v>
      </c>
      <c r="AC32" s="27">
        <f>Tallahassee!E32</f>
        <v>0</v>
      </c>
      <c r="AD32" s="27">
        <f>Valencia!E32</f>
        <v>0</v>
      </c>
      <c r="AE32" s="1144">
        <f t="shared" si="7"/>
        <v>144930.06</v>
      </c>
      <c r="AF32" s="59"/>
    </row>
    <row r="33" spans="1:34" s="166" customFormat="1" ht="24.95" customHeight="1">
      <c r="A33" s="208">
        <v>4</v>
      </c>
      <c r="B33" s="66" t="s">
        <v>30</v>
      </c>
      <c r="C33" s="27">
        <f>'Eastern Florida '!E33</f>
        <v>0</v>
      </c>
      <c r="D33" s="27">
        <f>Broward!E33</f>
        <v>0</v>
      </c>
      <c r="E33" s="27">
        <f>'Central Florida '!E33</f>
        <v>0</v>
      </c>
      <c r="F33" s="27">
        <f>Chipola!E33</f>
        <v>0</v>
      </c>
      <c r="G33" s="27">
        <f>Daytona!E33</f>
        <v>0</v>
      </c>
      <c r="H33" s="27">
        <f>'FL SouthWestern'!E33</f>
        <v>0</v>
      </c>
      <c r="I33" s="27">
        <f>FSCJ!E33</f>
        <v>0</v>
      </c>
      <c r="J33" s="27">
        <f>'Florida Keys'!E33</f>
        <v>0</v>
      </c>
      <c r="K33" s="27">
        <f>'Gulf Coast'!E33</f>
        <v>0</v>
      </c>
      <c r="L33" s="27">
        <f>Hillsborough!E33</f>
        <v>0</v>
      </c>
      <c r="M33" s="27">
        <f>'Indian River'!E33</f>
        <v>0</v>
      </c>
      <c r="N33" s="27">
        <f>'Florida Gateway'!E33</f>
        <v>0</v>
      </c>
      <c r="O33" s="27">
        <f>'Lake-Sumter'!E33</f>
        <v>0</v>
      </c>
      <c r="P33" s="27">
        <f>'SCF, Manatee'!E33</f>
        <v>0</v>
      </c>
      <c r="Q33" s="27">
        <f>'Miami Dade'!E33</f>
        <v>0</v>
      </c>
      <c r="R33" s="27">
        <f>'North Florida'!E33</f>
        <v>0</v>
      </c>
      <c r="S33" s="27">
        <f>'Northwest Florida '!E33</f>
        <v>0</v>
      </c>
      <c r="T33" s="27">
        <f>'Palm Beach'!E33</f>
        <v>0</v>
      </c>
      <c r="U33" s="27">
        <f>'Pasco-Hernando'!E33</f>
        <v>0</v>
      </c>
      <c r="V33" s="27">
        <f>Pensacola!E33</f>
        <v>0</v>
      </c>
      <c r="W33" s="27">
        <f>Polk!E33</f>
        <v>0</v>
      </c>
      <c r="X33" s="168">
        <f>'Saint Johns'!E33</f>
        <v>0</v>
      </c>
      <c r="Y33" s="27">
        <f>'Saint Pete'!E33</f>
        <v>0</v>
      </c>
      <c r="Z33" s="27">
        <f>'Santa Fe'!E33</f>
        <v>0</v>
      </c>
      <c r="AA33" s="27">
        <f>Seminole!E33</f>
        <v>0</v>
      </c>
      <c r="AB33" s="27">
        <f>'South Florida'!E33</f>
        <v>0</v>
      </c>
      <c r="AC33" s="27">
        <f>Tallahassee!E33</f>
        <v>0</v>
      </c>
      <c r="AD33" s="27">
        <f>Valencia!E33</f>
        <v>0</v>
      </c>
      <c r="AE33" s="1144">
        <f t="shared" si="7"/>
        <v>0</v>
      </c>
      <c r="AF33" s="59"/>
    </row>
    <row r="34" spans="1:34" s="166" customFormat="1" ht="24.95" customHeight="1">
      <c r="A34" s="208">
        <v>5</v>
      </c>
      <c r="B34" s="66" t="s">
        <v>31</v>
      </c>
      <c r="C34" s="27">
        <f>'Eastern Florida '!E34</f>
        <v>0</v>
      </c>
      <c r="D34" s="27">
        <f>Broward!E34</f>
        <v>0</v>
      </c>
      <c r="E34" s="27">
        <f>'Central Florida '!E34</f>
        <v>0</v>
      </c>
      <c r="F34" s="27">
        <f>Chipola!E34</f>
        <v>0</v>
      </c>
      <c r="G34" s="27">
        <f>Daytona!E34</f>
        <v>0</v>
      </c>
      <c r="H34" s="27">
        <f>'FL SouthWestern'!E34</f>
        <v>0</v>
      </c>
      <c r="I34" s="27">
        <f>FSCJ!E34</f>
        <v>0</v>
      </c>
      <c r="J34" s="27">
        <f>'Florida Keys'!E34</f>
        <v>0</v>
      </c>
      <c r="K34" s="27">
        <f>'Gulf Coast'!E34</f>
        <v>0</v>
      </c>
      <c r="L34" s="27">
        <f>Hillsborough!E34</f>
        <v>0</v>
      </c>
      <c r="M34" s="27">
        <f>'Indian River'!E34</f>
        <v>0</v>
      </c>
      <c r="N34" s="27">
        <f>'Florida Gateway'!E34</f>
        <v>0</v>
      </c>
      <c r="O34" s="27">
        <f>'Lake-Sumter'!E34</f>
        <v>0</v>
      </c>
      <c r="P34" s="27">
        <f>'SCF, Manatee'!E34</f>
        <v>0</v>
      </c>
      <c r="Q34" s="27">
        <f>'Miami Dade'!E34</f>
        <v>0</v>
      </c>
      <c r="R34" s="27">
        <f>'North Florida'!E34</f>
        <v>0</v>
      </c>
      <c r="S34" s="27">
        <f>'Northwest Florida '!E34</f>
        <v>0</v>
      </c>
      <c r="T34" s="27">
        <f>'Palm Beach'!E34</f>
        <v>0</v>
      </c>
      <c r="U34" s="27">
        <f>'Pasco-Hernando'!E34</f>
        <v>0</v>
      </c>
      <c r="V34" s="27">
        <f>Pensacola!E34</f>
        <v>0</v>
      </c>
      <c r="W34" s="27">
        <f>Polk!E34</f>
        <v>0</v>
      </c>
      <c r="X34" s="168">
        <f>'Saint Johns'!E34</f>
        <v>0</v>
      </c>
      <c r="Y34" s="27">
        <f>'Saint Pete'!E34</f>
        <v>0</v>
      </c>
      <c r="Z34" s="27">
        <f>'Santa Fe'!E34</f>
        <v>0</v>
      </c>
      <c r="AA34" s="27">
        <f>Seminole!E34</f>
        <v>0</v>
      </c>
      <c r="AB34" s="27">
        <f>'South Florida'!E34</f>
        <v>0</v>
      </c>
      <c r="AC34" s="27">
        <f>Tallahassee!E34</f>
        <v>0</v>
      </c>
      <c r="AD34" s="27">
        <f>Valencia!E34</f>
        <v>0</v>
      </c>
      <c r="AE34" s="1144">
        <f t="shared" si="7"/>
        <v>0</v>
      </c>
      <c r="AF34" s="59"/>
    </row>
    <row r="35" spans="1:34" s="166" customFormat="1" ht="24.95" customHeight="1">
      <c r="A35" s="208">
        <v>6</v>
      </c>
      <c r="B35" s="64" t="s">
        <v>32</v>
      </c>
      <c r="C35" s="27">
        <f>'Eastern Florida '!E35</f>
        <v>0</v>
      </c>
      <c r="D35" s="27">
        <f>Broward!E35</f>
        <v>0</v>
      </c>
      <c r="E35" s="27">
        <f>'Central Florida '!E35</f>
        <v>0</v>
      </c>
      <c r="F35" s="27">
        <f>Chipola!E35</f>
        <v>0</v>
      </c>
      <c r="G35" s="27">
        <f>Daytona!E35</f>
        <v>0</v>
      </c>
      <c r="H35" s="27">
        <f>'FL SouthWestern'!E35</f>
        <v>0</v>
      </c>
      <c r="I35" s="27">
        <f>FSCJ!E35</f>
        <v>0</v>
      </c>
      <c r="J35" s="27">
        <f>'Florida Keys'!E35</f>
        <v>0</v>
      </c>
      <c r="K35" s="27">
        <f>'Gulf Coast'!E35</f>
        <v>0</v>
      </c>
      <c r="L35" s="27">
        <f>Hillsborough!E35</f>
        <v>0</v>
      </c>
      <c r="M35" s="27">
        <f>'Indian River'!E35</f>
        <v>0</v>
      </c>
      <c r="N35" s="27">
        <f>'Florida Gateway'!E35</f>
        <v>0</v>
      </c>
      <c r="O35" s="27">
        <f>'Lake-Sumter'!E35</f>
        <v>0</v>
      </c>
      <c r="P35" s="27">
        <f>'SCF, Manatee'!E35</f>
        <v>0</v>
      </c>
      <c r="Q35" s="27">
        <f>'Miami Dade'!E35</f>
        <v>0</v>
      </c>
      <c r="R35" s="27">
        <f>'North Florida'!E35</f>
        <v>0</v>
      </c>
      <c r="S35" s="27">
        <f>'Northwest Florida '!E35</f>
        <v>0</v>
      </c>
      <c r="T35" s="27">
        <f>'Palm Beach'!E35</f>
        <v>0</v>
      </c>
      <c r="U35" s="27">
        <f>'Pasco-Hernando'!E35</f>
        <v>0</v>
      </c>
      <c r="V35" s="27">
        <f>Pensacola!E35</f>
        <v>0</v>
      </c>
      <c r="W35" s="27">
        <f>Polk!E35</f>
        <v>0</v>
      </c>
      <c r="X35" s="168">
        <f>'Saint Johns'!E35</f>
        <v>0</v>
      </c>
      <c r="Y35" s="27">
        <f>'Saint Pete'!E35</f>
        <v>0</v>
      </c>
      <c r="Z35" s="27">
        <f>'Santa Fe'!E35</f>
        <v>0</v>
      </c>
      <c r="AA35" s="27">
        <f>Seminole!E35</f>
        <v>0</v>
      </c>
      <c r="AB35" s="27">
        <f>'South Florida'!E35</f>
        <v>0</v>
      </c>
      <c r="AC35" s="27">
        <f>Tallahassee!E35</f>
        <v>0</v>
      </c>
      <c r="AD35" s="27">
        <f>Valencia!E35</f>
        <v>0</v>
      </c>
      <c r="AE35" s="1144">
        <f t="shared" si="7"/>
        <v>0</v>
      </c>
      <c r="AF35" s="59"/>
    </row>
    <row r="36" spans="1:34" s="166" customFormat="1" ht="24.95" customHeight="1">
      <c r="A36" s="208">
        <v>7</v>
      </c>
      <c r="B36" s="64" t="s">
        <v>33</v>
      </c>
      <c r="C36" s="27">
        <f>'Eastern Florida '!E36</f>
        <v>0</v>
      </c>
      <c r="D36" s="27">
        <f>Broward!E36</f>
        <v>0</v>
      </c>
      <c r="E36" s="27">
        <f>'Central Florida '!E36</f>
        <v>0</v>
      </c>
      <c r="F36" s="27">
        <f>Chipola!E36</f>
        <v>0</v>
      </c>
      <c r="G36" s="27">
        <f>Daytona!E36</f>
        <v>0</v>
      </c>
      <c r="H36" s="27">
        <f>'FL SouthWestern'!E36</f>
        <v>0</v>
      </c>
      <c r="I36" s="27">
        <f>FSCJ!E36</f>
        <v>0</v>
      </c>
      <c r="J36" s="27">
        <f>'Florida Keys'!E36</f>
        <v>0</v>
      </c>
      <c r="K36" s="27">
        <f>'Gulf Coast'!E36</f>
        <v>0</v>
      </c>
      <c r="L36" s="27">
        <f>Hillsborough!E36</f>
        <v>0</v>
      </c>
      <c r="M36" s="27">
        <f>'Indian River'!E36</f>
        <v>0</v>
      </c>
      <c r="N36" s="27">
        <f>'Florida Gateway'!E36</f>
        <v>0</v>
      </c>
      <c r="O36" s="27">
        <f>'Lake-Sumter'!E36</f>
        <v>4575</v>
      </c>
      <c r="P36" s="27">
        <f>'SCF, Manatee'!E36</f>
        <v>0</v>
      </c>
      <c r="Q36" s="27">
        <f>'Miami Dade'!E36</f>
        <v>0</v>
      </c>
      <c r="R36" s="27">
        <f>'North Florida'!E36</f>
        <v>0</v>
      </c>
      <c r="S36" s="27">
        <f>'Northwest Florida '!E36</f>
        <v>0</v>
      </c>
      <c r="T36" s="27">
        <f>'Palm Beach'!E36</f>
        <v>0</v>
      </c>
      <c r="U36" s="27">
        <f>'Pasco-Hernando'!E36</f>
        <v>0</v>
      </c>
      <c r="V36" s="27">
        <f>Pensacola!E36</f>
        <v>0</v>
      </c>
      <c r="W36" s="27">
        <f>Polk!E36</f>
        <v>0</v>
      </c>
      <c r="X36" s="168">
        <f>'Saint Johns'!E36</f>
        <v>0</v>
      </c>
      <c r="Y36" s="27">
        <f>'Saint Pete'!E36</f>
        <v>0</v>
      </c>
      <c r="Z36" s="27">
        <f>'Santa Fe'!E36</f>
        <v>0</v>
      </c>
      <c r="AA36" s="27">
        <f>Seminole!E36</f>
        <v>0</v>
      </c>
      <c r="AB36" s="27">
        <f>'South Florida'!E36</f>
        <v>0</v>
      </c>
      <c r="AC36" s="27">
        <f>Tallahassee!E36</f>
        <v>0</v>
      </c>
      <c r="AD36" s="27">
        <f>Valencia!E36</f>
        <v>0</v>
      </c>
      <c r="AE36" s="1144">
        <f t="shared" si="7"/>
        <v>4575</v>
      </c>
      <c r="AF36" s="59"/>
    </row>
    <row r="37" spans="1:34" s="166" customFormat="1" ht="24.95" customHeight="1">
      <c r="A37" s="208">
        <v>8</v>
      </c>
      <c r="B37" s="64" t="s">
        <v>34</v>
      </c>
      <c r="C37" s="27">
        <f>'Eastern Florida '!E37</f>
        <v>0</v>
      </c>
      <c r="D37" s="27">
        <f>Broward!E37</f>
        <v>0</v>
      </c>
      <c r="E37" s="27">
        <f>'Central Florida '!E37</f>
        <v>0</v>
      </c>
      <c r="F37" s="27">
        <f>Chipola!E37</f>
        <v>0</v>
      </c>
      <c r="G37" s="27">
        <f>Daytona!E37</f>
        <v>0</v>
      </c>
      <c r="H37" s="27">
        <f>'FL SouthWestern'!E37</f>
        <v>0</v>
      </c>
      <c r="I37" s="27">
        <f>FSCJ!E37</f>
        <v>0</v>
      </c>
      <c r="J37" s="27">
        <f>'Florida Keys'!E37</f>
        <v>0</v>
      </c>
      <c r="K37" s="27">
        <f>'Gulf Coast'!E37</f>
        <v>0</v>
      </c>
      <c r="L37" s="27">
        <f>Hillsborough!E37</f>
        <v>0</v>
      </c>
      <c r="M37" s="27">
        <f>'Indian River'!E37</f>
        <v>0</v>
      </c>
      <c r="N37" s="27">
        <f>'Florida Gateway'!E37</f>
        <v>0</v>
      </c>
      <c r="O37" s="27">
        <f>'Lake-Sumter'!E37</f>
        <v>0</v>
      </c>
      <c r="P37" s="27">
        <f>'SCF, Manatee'!E37</f>
        <v>0</v>
      </c>
      <c r="Q37" s="27">
        <f>'Miami Dade'!E37</f>
        <v>0</v>
      </c>
      <c r="R37" s="27">
        <f>'North Florida'!E37</f>
        <v>0</v>
      </c>
      <c r="S37" s="27">
        <f>'Northwest Florida '!E37</f>
        <v>0</v>
      </c>
      <c r="T37" s="27">
        <f>'Palm Beach'!E37</f>
        <v>0</v>
      </c>
      <c r="U37" s="27">
        <f>'Pasco-Hernando'!E37</f>
        <v>0</v>
      </c>
      <c r="V37" s="27">
        <f>Pensacola!E37</f>
        <v>0</v>
      </c>
      <c r="W37" s="27">
        <f>Polk!E37</f>
        <v>0</v>
      </c>
      <c r="X37" s="168">
        <f>'Saint Johns'!E37</f>
        <v>0</v>
      </c>
      <c r="Y37" s="27">
        <f>'Saint Pete'!E37</f>
        <v>0</v>
      </c>
      <c r="Z37" s="27">
        <f>'Santa Fe'!E37</f>
        <v>0</v>
      </c>
      <c r="AA37" s="27">
        <f>Seminole!E37</f>
        <v>0</v>
      </c>
      <c r="AB37" s="27">
        <f>'South Florida'!E37</f>
        <v>0</v>
      </c>
      <c r="AC37" s="27">
        <f>Tallahassee!E37</f>
        <v>0</v>
      </c>
      <c r="AD37" s="27">
        <f>Valencia!E37</f>
        <v>0</v>
      </c>
      <c r="AE37" s="1144">
        <f t="shared" si="7"/>
        <v>0</v>
      </c>
      <c r="AF37" s="59"/>
    </row>
    <row r="38" spans="1:34" s="166" customFormat="1" ht="24.95" customHeight="1">
      <c r="A38" s="215"/>
      <c r="B38" s="65" t="s">
        <v>37</v>
      </c>
      <c r="C38" s="76">
        <f>SUM(C30:C37)</f>
        <v>100000</v>
      </c>
      <c r="D38" s="76">
        <f t="shared" ref="D38:AD38" si="8">SUM(D30:D37)</f>
        <v>0</v>
      </c>
      <c r="E38" s="76">
        <f t="shared" ref="E38" si="9">SUM(E30:E37)</f>
        <v>0</v>
      </c>
      <c r="F38" s="76">
        <f t="shared" si="8"/>
        <v>0</v>
      </c>
      <c r="G38" s="76">
        <f t="shared" si="8"/>
        <v>0</v>
      </c>
      <c r="H38" s="76">
        <f t="shared" si="8"/>
        <v>0</v>
      </c>
      <c r="I38" s="76">
        <f t="shared" si="8"/>
        <v>0</v>
      </c>
      <c r="J38" s="76">
        <f>SUM(J30:J37)</f>
        <v>0</v>
      </c>
      <c r="K38" s="76">
        <f t="shared" si="8"/>
        <v>0</v>
      </c>
      <c r="L38" s="76">
        <f t="shared" si="8"/>
        <v>0</v>
      </c>
      <c r="M38" s="76">
        <f t="shared" si="8"/>
        <v>41755.06</v>
      </c>
      <c r="N38" s="76">
        <f>SUM(N30:N37)</f>
        <v>0</v>
      </c>
      <c r="O38" s="76">
        <f t="shared" si="8"/>
        <v>4775</v>
      </c>
      <c r="P38" s="76">
        <f>SUM(P30:P37)</f>
        <v>0</v>
      </c>
      <c r="Q38" s="76">
        <f t="shared" si="8"/>
        <v>0</v>
      </c>
      <c r="R38" s="76">
        <f t="shared" si="8"/>
        <v>0</v>
      </c>
      <c r="S38" s="76">
        <f t="shared" si="8"/>
        <v>0</v>
      </c>
      <c r="T38" s="76">
        <f t="shared" si="8"/>
        <v>0</v>
      </c>
      <c r="U38" s="76">
        <f t="shared" si="8"/>
        <v>0</v>
      </c>
      <c r="V38" s="76">
        <f t="shared" si="8"/>
        <v>0</v>
      </c>
      <c r="W38" s="76">
        <f t="shared" si="8"/>
        <v>0</v>
      </c>
      <c r="X38" s="76">
        <f t="shared" si="8"/>
        <v>0</v>
      </c>
      <c r="Y38" s="76">
        <f t="shared" si="8"/>
        <v>2975</v>
      </c>
      <c r="Z38" s="76">
        <f t="shared" si="8"/>
        <v>0</v>
      </c>
      <c r="AA38" s="76">
        <f t="shared" si="8"/>
        <v>0</v>
      </c>
      <c r="AB38" s="76">
        <f t="shared" si="8"/>
        <v>0</v>
      </c>
      <c r="AC38" s="76">
        <f t="shared" si="8"/>
        <v>0</v>
      </c>
      <c r="AD38" s="76">
        <f t="shared" si="8"/>
        <v>0</v>
      </c>
      <c r="AE38" s="1147">
        <f>SUM(AE30:AE37)</f>
        <v>149505.06</v>
      </c>
      <c r="AF38" s="61"/>
      <c r="AG38" s="23">
        <f>SUM(C38:AD38)</f>
        <v>149505.06</v>
      </c>
      <c r="AH38" s="23">
        <f>AE38-AG38</f>
        <v>0</v>
      </c>
    </row>
    <row r="39" spans="1:34" s="166" customFormat="1" ht="39.950000000000003" customHeight="1" thickBot="1">
      <c r="A39" s="216"/>
      <c r="B39" s="67"/>
      <c r="C39" s="103"/>
      <c r="D39" s="103"/>
      <c r="E39" s="104"/>
      <c r="F39" s="105"/>
      <c r="G39" s="106"/>
      <c r="H39" s="103"/>
      <c r="I39" s="107"/>
      <c r="J39" s="107"/>
      <c r="K39" s="108"/>
      <c r="L39" s="109"/>
      <c r="M39" s="103"/>
      <c r="N39" s="103"/>
      <c r="O39" s="103"/>
      <c r="P39" s="103"/>
      <c r="Q39" s="110"/>
      <c r="R39" s="103"/>
      <c r="S39" s="103"/>
      <c r="T39" s="103"/>
      <c r="U39" s="103"/>
      <c r="V39" s="103"/>
      <c r="W39" s="111"/>
      <c r="X39" s="112"/>
      <c r="Y39" s="113"/>
      <c r="Z39" s="103"/>
      <c r="AA39" s="103"/>
      <c r="AB39" s="103"/>
      <c r="AC39" s="103"/>
      <c r="AD39" s="114"/>
      <c r="AE39" s="1148"/>
      <c r="AF39" s="59"/>
    </row>
    <row r="40" spans="1:34" s="166" customFormat="1" ht="39.950000000000003" customHeight="1" thickBot="1">
      <c r="A40" s="167"/>
      <c r="B40" s="1139" t="s">
        <v>35</v>
      </c>
      <c r="C40" s="221">
        <f>SUM(C14+C17+C19+C28+C38)</f>
        <v>465000</v>
      </c>
      <c r="D40" s="222">
        <f t="shared" ref="D40:AD40" si="10">SUM(D14+D17+D19+D28+D38)</f>
        <v>0</v>
      </c>
      <c r="E40" s="222">
        <f t="shared" si="10"/>
        <v>0</v>
      </c>
      <c r="F40" s="222">
        <f t="shared" si="10"/>
        <v>0</v>
      </c>
      <c r="G40" s="222">
        <f t="shared" si="10"/>
        <v>0</v>
      </c>
      <c r="H40" s="222">
        <f t="shared" si="10"/>
        <v>0</v>
      </c>
      <c r="I40" s="222">
        <f t="shared" si="10"/>
        <v>0</v>
      </c>
      <c r="J40" s="222">
        <f t="shared" si="10"/>
        <v>0</v>
      </c>
      <c r="K40" s="222">
        <f t="shared" si="10"/>
        <v>0</v>
      </c>
      <c r="L40" s="222">
        <f t="shared" si="10"/>
        <v>0</v>
      </c>
      <c r="M40" s="222">
        <f t="shared" si="10"/>
        <v>41755.06</v>
      </c>
      <c r="N40" s="222">
        <f t="shared" si="10"/>
        <v>0</v>
      </c>
      <c r="O40" s="222">
        <f t="shared" si="10"/>
        <v>5397</v>
      </c>
      <c r="P40" s="222">
        <f t="shared" si="10"/>
        <v>43986.22</v>
      </c>
      <c r="Q40" s="222">
        <f t="shared" si="10"/>
        <v>633705.53</v>
      </c>
      <c r="R40" s="222">
        <f t="shared" si="10"/>
        <v>0</v>
      </c>
      <c r="S40" s="222">
        <f t="shared" si="10"/>
        <v>0</v>
      </c>
      <c r="T40" s="222">
        <f t="shared" si="10"/>
        <v>0</v>
      </c>
      <c r="U40" s="222">
        <f t="shared" si="10"/>
        <v>0</v>
      </c>
      <c r="V40" s="222">
        <f t="shared" si="10"/>
        <v>0</v>
      </c>
      <c r="W40" s="222">
        <f t="shared" si="10"/>
        <v>0</v>
      </c>
      <c r="X40" s="222">
        <f t="shared" si="10"/>
        <v>0</v>
      </c>
      <c r="Y40" s="222">
        <f t="shared" si="10"/>
        <v>15412.32</v>
      </c>
      <c r="Z40" s="222">
        <f t="shared" si="10"/>
        <v>0</v>
      </c>
      <c r="AA40" s="222">
        <f t="shared" si="10"/>
        <v>0</v>
      </c>
      <c r="AB40" s="222">
        <f t="shared" si="10"/>
        <v>0</v>
      </c>
      <c r="AC40" s="222">
        <f t="shared" si="10"/>
        <v>0</v>
      </c>
      <c r="AD40" s="222">
        <f t="shared" si="10"/>
        <v>0</v>
      </c>
      <c r="AE40" s="170">
        <f>SUM(AE14+AE17+AE19+AE28+AE38)</f>
        <v>1205256.1299999999</v>
      </c>
      <c r="AF40" s="22"/>
      <c r="AG40" s="23">
        <f>SUM(C40:AD40)</f>
        <v>1205256.1300000001</v>
      </c>
      <c r="AH40" s="23">
        <f>AE40-AG40</f>
        <v>0</v>
      </c>
    </row>
    <row r="41" spans="1:34" s="166" customFormat="1" ht="14.1" hidden="1" customHeight="1">
      <c r="C41" s="178">
        <f>'Eastern Florida '!E40-'ACTUAL FUND 7'!C40</f>
        <v>0</v>
      </c>
      <c r="D41" s="178">
        <f>Broward!E40-'ACTUAL FUND 7'!E40</f>
        <v>0</v>
      </c>
      <c r="E41" s="178">
        <f>'Central Florida '!E40-'ACTUAL FUND 7'!E40</f>
        <v>0</v>
      </c>
      <c r="F41" s="178">
        <f>Chipola!E40-'ACTUAL FUND 7'!F40</f>
        <v>0</v>
      </c>
      <c r="G41" s="178">
        <f>Daytona!E40-'ACTUAL FUND 7'!G40</f>
        <v>0</v>
      </c>
      <c r="H41" s="178">
        <f>'FL SouthWestern'!E40-'ACTUAL FUND 7'!H40</f>
        <v>0</v>
      </c>
      <c r="I41" s="178">
        <f>FSCJ!E40-'ACTUAL FUND 7'!I40</f>
        <v>0</v>
      </c>
      <c r="J41" s="178">
        <f>'Florida Keys'!E40-'ACTUAL FUND 7'!J40</f>
        <v>0</v>
      </c>
      <c r="K41" s="178">
        <f>'Gulf Coast'!E40-'ACTUAL FUND 7'!K40</f>
        <v>0</v>
      </c>
      <c r="L41" s="178">
        <f>Hillsborough!E40-'ACTUAL FUND 7'!L40</f>
        <v>0</v>
      </c>
      <c r="M41" s="178">
        <f>'Indian River'!E40-'ACTUAL FUND 7'!M40</f>
        <v>0</v>
      </c>
      <c r="N41" s="178">
        <f>'Florida Gateway'!E40-'ACTUAL FUND 7'!N40</f>
        <v>0</v>
      </c>
      <c r="O41" s="178">
        <f>'Lake-Sumter'!E40-'ACTUAL FUND 7'!O40</f>
        <v>0</v>
      </c>
      <c r="P41" s="178">
        <f>'SCF, Manatee'!E40-'ACTUAL FUND 7'!P40</f>
        <v>0</v>
      </c>
      <c r="Q41" s="178">
        <f>'Miami Dade'!E40-'ACTUAL FUND 7'!Q40</f>
        <v>0</v>
      </c>
      <c r="R41" s="178">
        <f>'North Florida'!E40-'ACTUAL FUND 7'!R40</f>
        <v>0</v>
      </c>
      <c r="S41" s="178">
        <f>'Northwest Florida '!E40-'ACTUAL FUND 7'!S40</f>
        <v>0</v>
      </c>
      <c r="T41" s="178">
        <f>'Palm Beach'!E40-'ACTUAL FUND 7'!T40</f>
        <v>0</v>
      </c>
      <c r="U41" s="178">
        <f>'Pasco-Hernando'!E40-'ACTUAL FUND 7'!U40</f>
        <v>0</v>
      </c>
      <c r="V41" s="178">
        <f>Pensacola!E40-'ACTUAL FUND 7'!V40</f>
        <v>0</v>
      </c>
      <c r="W41" s="178">
        <f>Polk!E40-'ACTUAL FUND 7'!W40</f>
        <v>0</v>
      </c>
      <c r="X41" s="178" t="e">
        <f>#REF!-'ACTUAL FUND 7'!X40</f>
        <v>#REF!</v>
      </c>
      <c r="Y41" s="178">
        <f>'Saint Pete'!E40-'ACTUAL FUND 7'!Y40</f>
        <v>0</v>
      </c>
      <c r="Z41" s="178">
        <f>'Santa Fe'!E40-'ACTUAL FUND 7'!Z40</f>
        <v>0</v>
      </c>
      <c r="AA41" s="178">
        <f>Seminole!E38-'ACTUAL FUND 7'!AA40</f>
        <v>0</v>
      </c>
      <c r="AB41" s="178">
        <f>'South Florida'!E40-'ACTUAL FUND 7'!AB40</f>
        <v>0</v>
      </c>
      <c r="AC41" s="178">
        <f>Tallahassee!E40-'ACTUAL FUND 7'!AC40</f>
        <v>0</v>
      </c>
      <c r="AD41" s="178">
        <f>Valencia!E40-'ACTUAL FUND 7'!AD40</f>
        <v>0</v>
      </c>
      <c r="AE41" s="23"/>
    </row>
    <row r="42" spans="1:34" s="1133" customFormat="1" ht="19.899999999999999" customHeight="1">
      <c r="R42" s="231"/>
      <c r="AE42" s="229"/>
    </row>
    <row r="43" spans="1:34" s="1133" customFormat="1" ht="19.899999999999999" customHeight="1">
      <c r="R43" s="231"/>
    </row>
    <row r="45" spans="1:34" s="166" customFormat="1" ht="14.1" customHeight="1">
      <c r="R45" s="48"/>
      <c r="AE45" s="69"/>
    </row>
  </sheetData>
  <printOptions horizontalCentered="1"/>
  <pageMargins left="0.5" right="0.25" top="0.75" bottom="0.75" header="0" footer="0.15"/>
  <pageSetup paperSize="5" scale="28" orientation="landscape" r:id="rId1"/>
  <headerFooter alignWithMargins="0">
    <oddFooter xml:space="preserve">&amp;L&amp;9&amp;Z&amp;F\&amp;A&amp;C     </oddFooter>
  </headerFooter>
  <ignoredErrors>
    <ignoredError sqref="C18:AF18 AE1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showOutlineSymbols="0" zoomScale="60" zoomScaleNormal="60" workbookViewId="0">
      <selection activeCell="A2" sqref="A2"/>
    </sheetView>
  </sheetViews>
  <sheetFormatPr defaultColWidth="20.6640625" defaultRowHeight="14.1" customHeight="1"/>
  <cols>
    <col min="1" max="1" width="4.77734375" style="166" customWidth="1"/>
    <col min="2" max="2" width="61.6640625" style="166" customWidth="1"/>
    <col min="3" max="7" width="14.77734375" style="166" customWidth="1"/>
    <col min="8" max="8" width="20.21875" style="166" customWidth="1"/>
    <col min="9" max="9" width="17.6640625" style="166" customWidth="1"/>
    <col min="10" max="10" width="14.77734375" style="166" customWidth="1"/>
    <col min="11" max="11" width="12.33203125" style="166" customWidth="1"/>
    <col min="12" max="12" width="19.109375" style="166" customWidth="1"/>
    <col min="13" max="13" width="13.5546875" style="166" customWidth="1"/>
    <col min="14" max="17" width="14.77734375" style="166" customWidth="1"/>
    <col min="18" max="18" width="14.77734375" style="48" customWidth="1"/>
    <col min="19" max="24" width="14.77734375" style="166" customWidth="1"/>
    <col min="25" max="25" width="12.6640625" style="166" customWidth="1"/>
    <col min="26" max="28" width="14.77734375" style="166" customWidth="1"/>
    <col min="29" max="29" width="16.77734375" style="166" customWidth="1"/>
    <col min="30" max="31" width="14.77734375" style="166" customWidth="1"/>
    <col min="32" max="32" width="1.109375" style="166" hidden="1" customWidth="1"/>
    <col min="33" max="33" width="0.6640625" style="166" hidden="1" customWidth="1"/>
    <col min="34" max="34" width="10.77734375" style="166" hidden="1" customWidth="1"/>
    <col min="35" max="35" width="8.6640625" style="166" hidden="1" customWidth="1"/>
    <col min="36" max="39" width="2.44140625" style="166" customWidth="1"/>
    <col min="40" max="256" width="20.6640625" style="166"/>
    <col min="257" max="257" width="4.6640625" style="166" customWidth="1"/>
    <col min="258" max="258" width="59.6640625" style="166" customWidth="1"/>
    <col min="259" max="259" width="13.77734375" style="166" customWidth="1"/>
    <col min="260" max="260" width="13" style="166" customWidth="1"/>
    <col min="261" max="261" width="11.33203125" style="166" customWidth="1"/>
    <col min="262" max="262" width="13.88671875" style="166" customWidth="1"/>
    <col min="263" max="263" width="12.5546875" style="166" customWidth="1"/>
    <col min="264" max="264" width="11.33203125" style="166" customWidth="1"/>
    <col min="265" max="265" width="13.88671875" style="166" customWidth="1"/>
    <col min="266" max="273" width="11.33203125" style="166" customWidth="1"/>
    <col min="274" max="274" width="14.44140625" style="166" customWidth="1"/>
    <col min="275" max="276" width="11.33203125" style="166" customWidth="1"/>
    <col min="277" max="277" width="14.21875" style="166" customWidth="1"/>
    <col min="278" max="278" width="11.33203125" style="166" customWidth="1"/>
    <col min="279" max="279" width="15.5546875" style="166" customWidth="1"/>
    <col min="280" max="280" width="13" style="166" customWidth="1"/>
    <col min="281" max="281" width="12.21875" style="166" customWidth="1"/>
    <col min="282" max="282" width="12.6640625" style="166" customWidth="1"/>
    <col min="283" max="283" width="11.33203125" style="166" customWidth="1"/>
    <col min="284" max="284" width="14.77734375" style="166" customWidth="1"/>
    <col min="285" max="285" width="16.109375" style="166" customWidth="1"/>
    <col min="286" max="286" width="11.33203125" style="166" customWidth="1"/>
    <col min="287" max="287" width="16.33203125" style="166" customWidth="1"/>
    <col min="288" max="288" width="1.109375" style="166" customWidth="1"/>
    <col min="289" max="289" width="2.44140625" style="166" customWidth="1"/>
    <col min="290" max="290" width="10.77734375" style="166" customWidth="1"/>
    <col min="291" max="291" width="8.6640625" style="166" customWidth="1"/>
    <col min="292" max="295" width="2.44140625" style="166" customWidth="1"/>
    <col min="296" max="512" width="20.6640625" style="166"/>
    <col min="513" max="513" width="4.6640625" style="166" customWidth="1"/>
    <col min="514" max="514" width="59.6640625" style="166" customWidth="1"/>
    <col min="515" max="515" width="13.77734375" style="166" customWidth="1"/>
    <col min="516" max="516" width="13" style="166" customWidth="1"/>
    <col min="517" max="517" width="11.33203125" style="166" customWidth="1"/>
    <col min="518" max="518" width="13.88671875" style="166" customWidth="1"/>
    <col min="519" max="519" width="12.5546875" style="166" customWidth="1"/>
    <col min="520" max="520" width="11.33203125" style="166" customWidth="1"/>
    <col min="521" max="521" width="13.88671875" style="166" customWidth="1"/>
    <col min="522" max="529" width="11.33203125" style="166" customWidth="1"/>
    <col min="530" max="530" width="14.44140625" style="166" customWidth="1"/>
    <col min="531" max="532" width="11.33203125" style="166" customWidth="1"/>
    <col min="533" max="533" width="14.21875" style="166" customWidth="1"/>
    <col min="534" max="534" width="11.33203125" style="166" customWidth="1"/>
    <col min="535" max="535" width="15.5546875" style="166" customWidth="1"/>
    <col min="536" max="536" width="13" style="166" customWidth="1"/>
    <col min="537" max="537" width="12.21875" style="166" customWidth="1"/>
    <col min="538" max="538" width="12.6640625" style="166" customWidth="1"/>
    <col min="539" max="539" width="11.33203125" style="166" customWidth="1"/>
    <col min="540" max="540" width="14.77734375" style="166" customWidth="1"/>
    <col min="541" max="541" width="16.109375" style="166" customWidth="1"/>
    <col min="542" max="542" width="11.33203125" style="166" customWidth="1"/>
    <col min="543" max="543" width="16.33203125" style="166" customWidth="1"/>
    <col min="544" max="544" width="1.109375" style="166" customWidth="1"/>
    <col min="545" max="545" width="2.44140625" style="166" customWidth="1"/>
    <col min="546" max="546" width="10.77734375" style="166" customWidth="1"/>
    <col min="547" max="547" width="8.6640625" style="166" customWidth="1"/>
    <col min="548" max="551" width="2.44140625" style="166" customWidth="1"/>
    <col min="552" max="768" width="20.6640625" style="166"/>
    <col min="769" max="769" width="4.6640625" style="166" customWidth="1"/>
    <col min="770" max="770" width="59.6640625" style="166" customWidth="1"/>
    <col min="771" max="771" width="13.77734375" style="166" customWidth="1"/>
    <col min="772" max="772" width="13" style="166" customWidth="1"/>
    <col min="773" max="773" width="11.33203125" style="166" customWidth="1"/>
    <col min="774" max="774" width="13.88671875" style="166" customWidth="1"/>
    <col min="775" max="775" width="12.5546875" style="166" customWidth="1"/>
    <col min="776" max="776" width="11.33203125" style="166" customWidth="1"/>
    <col min="777" max="777" width="13.88671875" style="166" customWidth="1"/>
    <col min="778" max="785" width="11.33203125" style="166" customWidth="1"/>
    <col min="786" max="786" width="14.44140625" style="166" customWidth="1"/>
    <col min="787" max="788" width="11.33203125" style="166" customWidth="1"/>
    <col min="789" max="789" width="14.21875" style="166" customWidth="1"/>
    <col min="790" max="790" width="11.33203125" style="166" customWidth="1"/>
    <col min="791" max="791" width="15.5546875" style="166" customWidth="1"/>
    <col min="792" max="792" width="13" style="166" customWidth="1"/>
    <col min="793" max="793" width="12.21875" style="166" customWidth="1"/>
    <col min="794" max="794" width="12.6640625" style="166" customWidth="1"/>
    <col min="795" max="795" width="11.33203125" style="166" customWidth="1"/>
    <col min="796" max="796" width="14.77734375" style="166" customWidth="1"/>
    <col min="797" max="797" width="16.109375" style="166" customWidth="1"/>
    <col min="798" max="798" width="11.33203125" style="166" customWidth="1"/>
    <col min="799" max="799" width="16.33203125" style="166" customWidth="1"/>
    <col min="800" max="800" width="1.109375" style="166" customWidth="1"/>
    <col min="801" max="801" width="2.44140625" style="166" customWidth="1"/>
    <col min="802" max="802" width="10.77734375" style="166" customWidth="1"/>
    <col min="803" max="803" width="8.6640625" style="166" customWidth="1"/>
    <col min="804" max="807" width="2.44140625" style="166" customWidth="1"/>
    <col min="808" max="1024" width="20.6640625" style="166"/>
    <col min="1025" max="1025" width="4.6640625" style="166" customWidth="1"/>
    <col min="1026" max="1026" width="59.6640625" style="166" customWidth="1"/>
    <col min="1027" max="1027" width="13.77734375" style="166" customWidth="1"/>
    <col min="1028" max="1028" width="13" style="166" customWidth="1"/>
    <col min="1029" max="1029" width="11.33203125" style="166" customWidth="1"/>
    <col min="1030" max="1030" width="13.88671875" style="166" customWidth="1"/>
    <col min="1031" max="1031" width="12.5546875" style="166" customWidth="1"/>
    <col min="1032" max="1032" width="11.33203125" style="166" customWidth="1"/>
    <col min="1033" max="1033" width="13.88671875" style="166" customWidth="1"/>
    <col min="1034" max="1041" width="11.33203125" style="166" customWidth="1"/>
    <col min="1042" max="1042" width="14.44140625" style="166" customWidth="1"/>
    <col min="1043" max="1044" width="11.33203125" style="166" customWidth="1"/>
    <col min="1045" max="1045" width="14.21875" style="166" customWidth="1"/>
    <col min="1046" max="1046" width="11.33203125" style="166" customWidth="1"/>
    <col min="1047" max="1047" width="15.5546875" style="166" customWidth="1"/>
    <col min="1048" max="1048" width="13" style="166" customWidth="1"/>
    <col min="1049" max="1049" width="12.21875" style="166" customWidth="1"/>
    <col min="1050" max="1050" width="12.6640625" style="166" customWidth="1"/>
    <col min="1051" max="1051" width="11.33203125" style="166" customWidth="1"/>
    <col min="1052" max="1052" width="14.77734375" style="166" customWidth="1"/>
    <col min="1053" max="1053" width="16.109375" style="166" customWidth="1"/>
    <col min="1054" max="1054" width="11.33203125" style="166" customWidth="1"/>
    <col min="1055" max="1055" width="16.33203125" style="166" customWidth="1"/>
    <col min="1056" max="1056" width="1.109375" style="166" customWidth="1"/>
    <col min="1057" max="1057" width="2.44140625" style="166" customWidth="1"/>
    <col min="1058" max="1058" width="10.77734375" style="166" customWidth="1"/>
    <col min="1059" max="1059" width="8.6640625" style="166" customWidth="1"/>
    <col min="1060" max="1063" width="2.44140625" style="166" customWidth="1"/>
    <col min="1064" max="1280" width="20.6640625" style="166"/>
    <col min="1281" max="1281" width="4.6640625" style="166" customWidth="1"/>
    <col min="1282" max="1282" width="59.6640625" style="166" customWidth="1"/>
    <col min="1283" max="1283" width="13.77734375" style="166" customWidth="1"/>
    <col min="1284" max="1284" width="13" style="166" customWidth="1"/>
    <col min="1285" max="1285" width="11.33203125" style="166" customWidth="1"/>
    <col min="1286" max="1286" width="13.88671875" style="166" customWidth="1"/>
    <col min="1287" max="1287" width="12.5546875" style="166" customWidth="1"/>
    <col min="1288" max="1288" width="11.33203125" style="166" customWidth="1"/>
    <col min="1289" max="1289" width="13.88671875" style="166" customWidth="1"/>
    <col min="1290" max="1297" width="11.33203125" style="166" customWidth="1"/>
    <col min="1298" max="1298" width="14.44140625" style="166" customWidth="1"/>
    <col min="1299" max="1300" width="11.33203125" style="166" customWidth="1"/>
    <col min="1301" max="1301" width="14.21875" style="166" customWidth="1"/>
    <col min="1302" max="1302" width="11.33203125" style="166" customWidth="1"/>
    <col min="1303" max="1303" width="15.5546875" style="166" customWidth="1"/>
    <col min="1304" max="1304" width="13" style="166" customWidth="1"/>
    <col min="1305" max="1305" width="12.21875" style="166" customWidth="1"/>
    <col min="1306" max="1306" width="12.6640625" style="166" customWidth="1"/>
    <col min="1307" max="1307" width="11.33203125" style="166" customWidth="1"/>
    <col min="1308" max="1308" width="14.77734375" style="166" customWidth="1"/>
    <col min="1309" max="1309" width="16.109375" style="166" customWidth="1"/>
    <col min="1310" max="1310" width="11.33203125" style="166" customWidth="1"/>
    <col min="1311" max="1311" width="16.33203125" style="166" customWidth="1"/>
    <col min="1312" max="1312" width="1.109375" style="166" customWidth="1"/>
    <col min="1313" max="1313" width="2.44140625" style="166" customWidth="1"/>
    <col min="1314" max="1314" width="10.77734375" style="166" customWidth="1"/>
    <col min="1315" max="1315" width="8.6640625" style="166" customWidth="1"/>
    <col min="1316" max="1319" width="2.44140625" style="166" customWidth="1"/>
    <col min="1320" max="1536" width="20.6640625" style="166"/>
    <col min="1537" max="1537" width="4.6640625" style="166" customWidth="1"/>
    <col min="1538" max="1538" width="59.6640625" style="166" customWidth="1"/>
    <col min="1539" max="1539" width="13.77734375" style="166" customWidth="1"/>
    <col min="1540" max="1540" width="13" style="166" customWidth="1"/>
    <col min="1541" max="1541" width="11.33203125" style="166" customWidth="1"/>
    <col min="1542" max="1542" width="13.88671875" style="166" customWidth="1"/>
    <col min="1543" max="1543" width="12.5546875" style="166" customWidth="1"/>
    <col min="1544" max="1544" width="11.33203125" style="166" customWidth="1"/>
    <col min="1545" max="1545" width="13.88671875" style="166" customWidth="1"/>
    <col min="1546" max="1553" width="11.33203125" style="166" customWidth="1"/>
    <col min="1554" max="1554" width="14.44140625" style="166" customWidth="1"/>
    <col min="1555" max="1556" width="11.33203125" style="166" customWidth="1"/>
    <col min="1557" max="1557" width="14.21875" style="166" customWidth="1"/>
    <col min="1558" max="1558" width="11.33203125" style="166" customWidth="1"/>
    <col min="1559" max="1559" width="15.5546875" style="166" customWidth="1"/>
    <col min="1560" max="1560" width="13" style="166" customWidth="1"/>
    <col min="1561" max="1561" width="12.21875" style="166" customWidth="1"/>
    <col min="1562" max="1562" width="12.6640625" style="166" customWidth="1"/>
    <col min="1563" max="1563" width="11.33203125" style="166" customWidth="1"/>
    <col min="1564" max="1564" width="14.77734375" style="166" customWidth="1"/>
    <col min="1565" max="1565" width="16.109375" style="166" customWidth="1"/>
    <col min="1566" max="1566" width="11.33203125" style="166" customWidth="1"/>
    <col min="1567" max="1567" width="16.33203125" style="166" customWidth="1"/>
    <col min="1568" max="1568" width="1.109375" style="166" customWidth="1"/>
    <col min="1569" max="1569" width="2.44140625" style="166" customWidth="1"/>
    <col min="1570" max="1570" width="10.77734375" style="166" customWidth="1"/>
    <col min="1571" max="1571" width="8.6640625" style="166" customWidth="1"/>
    <col min="1572" max="1575" width="2.44140625" style="166" customWidth="1"/>
    <col min="1576" max="1792" width="20.6640625" style="166"/>
    <col min="1793" max="1793" width="4.6640625" style="166" customWidth="1"/>
    <col min="1794" max="1794" width="59.6640625" style="166" customWidth="1"/>
    <col min="1795" max="1795" width="13.77734375" style="166" customWidth="1"/>
    <col min="1796" max="1796" width="13" style="166" customWidth="1"/>
    <col min="1797" max="1797" width="11.33203125" style="166" customWidth="1"/>
    <col min="1798" max="1798" width="13.88671875" style="166" customWidth="1"/>
    <col min="1799" max="1799" width="12.5546875" style="166" customWidth="1"/>
    <col min="1800" max="1800" width="11.33203125" style="166" customWidth="1"/>
    <col min="1801" max="1801" width="13.88671875" style="166" customWidth="1"/>
    <col min="1802" max="1809" width="11.33203125" style="166" customWidth="1"/>
    <col min="1810" max="1810" width="14.44140625" style="166" customWidth="1"/>
    <col min="1811" max="1812" width="11.33203125" style="166" customWidth="1"/>
    <col min="1813" max="1813" width="14.21875" style="166" customWidth="1"/>
    <col min="1814" max="1814" width="11.33203125" style="166" customWidth="1"/>
    <col min="1815" max="1815" width="15.5546875" style="166" customWidth="1"/>
    <col min="1816" max="1816" width="13" style="166" customWidth="1"/>
    <col min="1817" max="1817" width="12.21875" style="166" customWidth="1"/>
    <col min="1818" max="1818" width="12.6640625" style="166" customWidth="1"/>
    <col min="1819" max="1819" width="11.33203125" style="166" customWidth="1"/>
    <col min="1820" max="1820" width="14.77734375" style="166" customWidth="1"/>
    <col min="1821" max="1821" width="16.109375" style="166" customWidth="1"/>
    <col min="1822" max="1822" width="11.33203125" style="166" customWidth="1"/>
    <col min="1823" max="1823" width="16.33203125" style="166" customWidth="1"/>
    <col min="1824" max="1824" width="1.109375" style="166" customWidth="1"/>
    <col min="1825" max="1825" width="2.44140625" style="166" customWidth="1"/>
    <col min="1826" max="1826" width="10.77734375" style="166" customWidth="1"/>
    <col min="1827" max="1827" width="8.6640625" style="166" customWidth="1"/>
    <col min="1828" max="1831" width="2.44140625" style="166" customWidth="1"/>
    <col min="1832" max="2048" width="20.6640625" style="166"/>
    <col min="2049" max="2049" width="4.6640625" style="166" customWidth="1"/>
    <col min="2050" max="2050" width="59.6640625" style="166" customWidth="1"/>
    <col min="2051" max="2051" width="13.77734375" style="166" customWidth="1"/>
    <col min="2052" max="2052" width="13" style="166" customWidth="1"/>
    <col min="2053" max="2053" width="11.33203125" style="166" customWidth="1"/>
    <col min="2054" max="2054" width="13.88671875" style="166" customWidth="1"/>
    <col min="2055" max="2055" width="12.5546875" style="166" customWidth="1"/>
    <col min="2056" max="2056" width="11.33203125" style="166" customWidth="1"/>
    <col min="2057" max="2057" width="13.88671875" style="166" customWidth="1"/>
    <col min="2058" max="2065" width="11.33203125" style="166" customWidth="1"/>
    <col min="2066" max="2066" width="14.44140625" style="166" customWidth="1"/>
    <col min="2067" max="2068" width="11.33203125" style="166" customWidth="1"/>
    <col min="2069" max="2069" width="14.21875" style="166" customWidth="1"/>
    <col min="2070" max="2070" width="11.33203125" style="166" customWidth="1"/>
    <col min="2071" max="2071" width="15.5546875" style="166" customWidth="1"/>
    <col min="2072" max="2072" width="13" style="166" customWidth="1"/>
    <col min="2073" max="2073" width="12.21875" style="166" customWidth="1"/>
    <col min="2074" max="2074" width="12.6640625" style="166" customWidth="1"/>
    <col min="2075" max="2075" width="11.33203125" style="166" customWidth="1"/>
    <col min="2076" max="2076" width="14.77734375" style="166" customWidth="1"/>
    <col min="2077" max="2077" width="16.109375" style="166" customWidth="1"/>
    <col min="2078" max="2078" width="11.33203125" style="166" customWidth="1"/>
    <col min="2079" max="2079" width="16.33203125" style="166" customWidth="1"/>
    <col min="2080" max="2080" width="1.109375" style="166" customWidth="1"/>
    <col min="2081" max="2081" width="2.44140625" style="166" customWidth="1"/>
    <col min="2082" max="2082" width="10.77734375" style="166" customWidth="1"/>
    <col min="2083" max="2083" width="8.6640625" style="166" customWidth="1"/>
    <col min="2084" max="2087" width="2.44140625" style="166" customWidth="1"/>
    <col min="2088" max="2304" width="20.6640625" style="166"/>
    <col min="2305" max="2305" width="4.6640625" style="166" customWidth="1"/>
    <col min="2306" max="2306" width="59.6640625" style="166" customWidth="1"/>
    <col min="2307" max="2307" width="13.77734375" style="166" customWidth="1"/>
    <col min="2308" max="2308" width="13" style="166" customWidth="1"/>
    <col min="2309" max="2309" width="11.33203125" style="166" customWidth="1"/>
    <col min="2310" max="2310" width="13.88671875" style="166" customWidth="1"/>
    <col min="2311" max="2311" width="12.5546875" style="166" customWidth="1"/>
    <col min="2312" max="2312" width="11.33203125" style="166" customWidth="1"/>
    <col min="2313" max="2313" width="13.88671875" style="166" customWidth="1"/>
    <col min="2314" max="2321" width="11.33203125" style="166" customWidth="1"/>
    <col min="2322" max="2322" width="14.44140625" style="166" customWidth="1"/>
    <col min="2323" max="2324" width="11.33203125" style="166" customWidth="1"/>
    <col min="2325" max="2325" width="14.21875" style="166" customWidth="1"/>
    <col min="2326" max="2326" width="11.33203125" style="166" customWidth="1"/>
    <col min="2327" max="2327" width="15.5546875" style="166" customWidth="1"/>
    <col min="2328" max="2328" width="13" style="166" customWidth="1"/>
    <col min="2329" max="2329" width="12.21875" style="166" customWidth="1"/>
    <col min="2330" max="2330" width="12.6640625" style="166" customWidth="1"/>
    <col min="2331" max="2331" width="11.33203125" style="166" customWidth="1"/>
    <col min="2332" max="2332" width="14.77734375" style="166" customWidth="1"/>
    <col min="2333" max="2333" width="16.109375" style="166" customWidth="1"/>
    <col min="2334" max="2334" width="11.33203125" style="166" customWidth="1"/>
    <col min="2335" max="2335" width="16.33203125" style="166" customWidth="1"/>
    <col min="2336" max="2336" width="1.109375" style="166" customWidth="1"/>
    <col min="2337" max="2337" width="2.44140625" style="166" customWidth="1"/>
    <col min="2338" max="2338" width="10.77734375" style="166" customWidth="1"/>
    <col min="2339" max="2339" width="8.6640625" style="166" customWidth="1"/>
    <col min="2340" max="2343" width="2.44140625" style="166" customWidth="1"/>
    <col min="2344" max="2560" width="20.6640625" style="166"/>
    <col min="2561" max="2561" width="4.6640625" style="166" customWidth="1"/>
    <col min="2562" max="2562" width="59.6640625" style="166" customWidth="1"/>
    <col min="2563" max="2563" width="13.77734375" style="166" customWidth="1"/>
    <col min="2564" max="2564" width="13" style="166" customWidth="1"/>
    <col min="2565" max="2565" width="11.33203125" style="166" customWidth="1"/>
    <col min="2566" max="2566" width="13.88671875" style="166" customWidth="1"/>
    <col min="2567" max="2567" width="12.5546875" style="166" customWidth="1"/>
    <col min="2568" max="2568" width="11.33203125" style="166" customWidth="1"/>
    <col min="2569" max="2569" width="13.88671875" style="166" customWidth="1"/>
    <col min="2570" max="2577" width="11.33203125" style="166" customWidth="1"/>
    <col min="2578" max="2578" width="14.44140625" style="166" customWidth="1"/>
    <col min="2579" max="2580" width="11.33203125" style="166" customWidth="1"/>
    <col min="2581" max="2581" width="14.21875" style="166" customWidth="1"/>
    <col min="2582" max="2582" width="11.33203125" style="166" customWidth="1"/>
    <col min="2583" max="2583" width="15.5546875" style="166" customWidth="1"/>
    <col min="2584" max="2584" width="13" style="166" customWidth="1"/>
    <col min="2585" max="2585" width="12.21875" style="166" customWidth="1"/>
    <col min="2586" max="2586" width="12.6640625" style="166" customWidth="1"/>
    <col min="2587" max="2587" width="11.33203125" style="166" customWidth="1"/>
    <col min="2588" max="2588" width="14.77734375" style="166" customWidth="1"/>
    <col min="2589" max="2589" width="16.109375" style="166" customWidth="1"/>
    <col min="2590" max="2590" width="11.33203125" style="166" customWidth="1"/>
    <col min="2591" max="2591" width="16.33203125" style="166" customWidth="1"/>
    <col min="2592" max="2592" width="1.109375" style="166" customWidth="1"/>
    <col min="2593" max="2593" width="2.44140625" style="166" customWidth="1"/>
    <col min="2594" max="2594" width="10.77734375" style="166" customWidth="1"/>
    <col min="2595" max="2595" width="8.6640625" style="166" customWidth="1"/>
    <col min="2596" max="2599" width="2.44140625" style="166" customWidth="1"/>
    <col min="2600" max="2816" width="20.6640625" style="166"/>
    <col min="2817" max="2817" width="4.6640625" style="166" customWidth="1"/>
    <col min="2818" max="2818" width="59.6640625" style="166" customWidth="1"/>
    <col min="2819" max="2819" width="13.77734375" style="166" customWidth="1"/>
    <col min="2820" max="2820" width="13" style="166" customWidth="1"/>
    <col min="2821" max="2821" width="11.33203125" style="166" customWidth="1"/>
    <col min="2822" max="2822" width="13.88671875" style="166" customWidth="1"/>
    <col min="2823" max="2823" width="12.5546875" style="166" customWidth="1"/>
    <col min="2824" max="2824" width="11.33203125" style="166" customWidth="1"/>
    <col min="2825" max="2825" width="13.88671875" style="166" customWidth="1"/>
    <col min="2826" max="2833" width="11.33203125" style="166" customWidth="1"/>
    <col min="2834" max="2834" width="14.44140625" style="166" customWidth="1"/>
    <col min="2835" max="2836" width="11.33203125" style="166" customWidth="1"/>
    <col min="2837" max="2837" width="14.21875" style="166" customWidth="1"/>
    <col min="2838" max="2838" width="11.33203125" style="166" customWidth="1"/>
    <col min="2839" max="2839" width="15.5546875" style="166" customWidth="1"/>
    <col min="2840" max="2840" width="13" style="166" customWidth="1"/>
    <col min="2841" max="2841" width="12.21875" style="166" customWidth="1"/>
    <col min="2842" max="2842" width="12.6640625" style="166" customWidth="1"/>
    <col min="2843" max="2843" width="11.33203125" style="166" customWidth="1"/>
    <col min="2844" max="2844" width="14.77734375" style="166" customWidth="1"/>
    <col min="2845" max="2845" width="16.109375" style="166" customWidth="1"/>
    <col min="2846" max="2846" width="11.33203125" style="166" customWidth="1"/>
    <col min="2847" max="2847" width="16.33203125" style="166" customWidth="1"/>
    <col min="2848" max="2848" width="1.109375" style="166" customWidth="1"/>
    <col min="2849" max="2849" width="2.44140625" style="166" customWidth="1"/>
    <col min="2850" max="2850" width="10.77734375" style="166" customWidth="1"/>
    <col min="2851" max="2851" width="8.6640625" style="166" customWidth="1"/>
    <col min="2852" max="2855" width="2.44140625" style="166" customWidth="1"/>
    <col min="2856" max="3072" width="20.6640625" style="166"/>
    <col min="3073" max="3073" width="4.6640625" style="166" customWidth="1"/>
    <col min="3074" max="3074" width="59.6640625" style="166" customWidth="1"/>
    <col min="3075" max="3075" width="13.77734375" style="166" customWidth="1"/>
    <col min="3076" max="3076" width="13" style="166" customWidth="1"/>
    <col min="3077" max="3077" width="11.33203125" style="166" customWidth="1"/>
    <col min="3078" max="3078" width="13.88671875" style="166" customWidth="1"/>
    <col min="3079" max="3079" width="12.5546875" style="166" customWidth="1"/>
    <col min="3080" max="3080" width="11.33203125" style="166" customWidth="1"/>
    <col min="3081" max="3081" width="13.88671875" style="166" customWidth="1"/>
    <col min="3082" max="3089" width="11.33203125" style="166" customWidth="1"/>
    <col min="3090" max="3090" width="14.44140625" style="166" customWidth="1"/>
    <col min="3091" max="3092" width="11.33203125" style="166" customWidth="1"/>
    <col min="3093" max="3093" width="14.21875" style="166" customWidth="1"/>
    <col min="3094" max="3094" width="11.33203125" style="166" customWidth="1"/>
    <col min="3095" max="3095" width="15.5546875" style="166" customWidth="1"/>
    <col min="3096" max="3096" width="13" style="166" customWidth="1"/>
    <col min="3097" max="3097" width="12.21875" style="166" customWidth="1"/>
    <col min="3098" max="3098" width="12.6640625" style="166" customWidth="1"/>
    <col min="3099" max="3099" width="11.33203125" style="166" customWidth="1"/>
    <col min="3100" max="3100" width="14.77734375" style="166" customWidth="1"/>
    <col min="3101" max="3101" width="16.109375" style="166" customWidth="1"/>
    <col min="3102" max="3102" width="11.33203125" style="166" customWidth="1"/>
    <col min="3103" max="3103" width="16.33203125" style="166" customWidth="1"/>
    <col min="3104" max="3104" width="1.109375" style="166" customWidth="1"/>
    <col min="3105" max="3105" width="2.44140625" style="166" customWidth="1"/>
    <col min="3106" max="3106" width="10.77734375" style="166" customWidth="1"/>
    <col min="3107" max="3107" width="8.6640625" style="166" customWidth="1"/>
    <col min="3108" max="3111" width="2.44140625" style="166" customWidth="1"/>
    <col min="3112" max="3328" width="20.6640625" style="166"/>
    <col min="3329" max="3329" width="4.6640625" style="166" customWidth="1"/>
    <col min="3330" max="3330" width="59.6640625" style="166" customWidth="1"/>
    <col min="3331" max="3331" width="13.77734375" style="166" customWidth="1"/>
    <col min="3332" max="3332" width="13" style="166" customWidth="1"/>
    <col min="3333" max="3333" width="11.33203125" style="166" customWidth="1"/>
    <col min="3334" max="3334" width="13.88671875" style="166" customWidth="1"/>
    <col min="3335" max="3335" width="12.5546875" style="166" customWidth="1"/>
    <col min="3336" max="3336" width="11.33203125" style="166" customWidth="1"/>
    <col min="3337" max="3337" width="13.88671875" style="166" customWidth="1"/>
    <col min="3338" max="3345" width="11.33203125" style="166" customWidth="1"/>
    <col min="3346" max="3346" width="14.44140625" style="166" customWidth="1"/>
    <col min="3347" max="3348" width="11.33203125" style="166" customWidth="1"/>
    <col min="3349" max="3349" width="14.21875" style="166" customWidth="1"/>
    <col min="3350" max="3350" width="11.33203125" style="166" customWidth="1"/>
    <col min="3351" max="3351" width="15.5546875" style="166" customWidth="1"/>
    <col min="3352" max="3352" width="13" style="166" customWidth="1"/>
    <col min="3353" max="3353" width="12.21875" style="166" customWidth="1"/>
    <col min="3354" max="3354" width="12.6640625" style="166" customWidth="1"/>
    <col min="3355" max="3355" width="11.33203125" style="166" customWidth="1"/>
    <col min="3356" max="3356" width="14.77734375" style="166" customWidth="1"/>
    <col min="3357" max="3357" width="16.109375" style="166" customWidth="1"/>
    <col min="3358" max="3358" width="11.33203125" style="166" customWidth="1"/>
    <col min="3359" max="3359" width="16.33203125" style="166" customWidth="1"/>
    <col min="3360" max="3360" width="1.109375" style="166" customWidth="1"/>
    <col min="3361" max="3361" width="2.44140625" style="166" customWidth="1"/>
    <col min="3362" max="3362" width="10.77734375" style="166" customWidth="1"/>
    <col min="3363" max="3363" width="8.6640625" style="166" customWidth="1"/>
    <col min="3364" max="3367" width="2.44140625" style="166" customWidth="1"/>
    <col min="3368" max="3584" width="20.6640625" style="166"/>
    <col min="3585" max="3585" width="4.6640625" style="166" customWidth="1"/>
    <col min="3586" max="3586" width="59.6640625" style="166" customWidth="1"/>
    <col min="3587" max="3587" width="13.77734375" style="166" customWidth="1"/>
    <col min="3588" max="3588" width="13" style="166" customWidth="1"/>
    <col min="3589" max="3589" width="11.33203125" style="166" customWidth="1"/>
    <col min="3590" max="3590" width="13.88671875" style="166" customWidth="1"/>
    <col min="3591" max="3591" width="12.5546875" style="166" customWidth="1"/>
    <col min="3592" max="3592" width="11.33203125" style="166" customWidth="1"/>
    <col min="3593" max="3593" width="13.88671875" style="166" customWidth="1"/>
    <col min="3594" max="3601" width="11.33203125" style="166" customWidth="1"/>
    <col min="3602" max="3602" width="14.44140625" style="166" customWidth="1"/>
    <col min="3603" max="3604" width="11.33203125" style="166" customWidth="1"/>
    <col min="3605" max="3605" width="14.21875" style="166" customWidth="1"/>
    <col min="3606" max="3606" width="11.33203125" style="166" customWidth="1"/>
    <col min="3607" max="3607" width="15.5546875" style="166" customWidth="1"/>
    <col min="3608" max="3608" width="13" style="166" customWidth="1"/>
    <col min="3609" max="3609" width="12.21875" style="166" customWidth="1"/>
    <col min="3610" max="3610" width="12.6640625" style="166" customWidth="1"/>
    <col min="3611" max="3611" width="11.33203125" style="166" customWidth="1"/>
    <col min="3612" max="3612" width="14.77734375" style="166" customWidth="1"/>
    <col min="3613" max="3613" width="16.109375" style="166" customWidth="1"/>
    <col min="3614" max="3614" width="11.33203125" style="166" customWidth="1"/>
    <col min="3615" max="3615" width="16.33203125" style="166" customWidth="1"/>
    <col min="3616" max="3616" width="1.109375" style="166" customWidth="1"/>
    <col min="3617" max="3617" width="2.44140625" style="166" customWidth="1"/>
    <col min="3618" max="3618" width="10.77734375" style="166" customWidth="1"/>
    <col min="3619" max="3619" width="8.6640625" style="166" customWidth="1"/>
    <col min="3620" max="3623" width="2.44140625" style="166" customWidth="1"/>
    <col min="3624" max="3840" width="20.6640625" style="166"/>
    <col min="3841" max="3841" width="4.6640625" style="166" customWidth="1"/>
    <col min="3842" max="3842" width="59.6640625" style="166" customWidth="1"/>
    <col min="3843" max="3843" width="13.77734375" style="166" customWidth="1"/>
    <col min="3844" max="3844" width="13" style="166" customWidth="1"/>
    <col min="3845" max="3845" width="11.33203125" style="166" customWidth="1"/>
    <col min="3846" max="3846" width="13.88671875" style="166" customWidth="1"/>
    <col min="3847" max="3847" width="12.5546875" style="166" customWidth="1"/>
    <col min="3848" max="3848" width="11.33203125" style="166" customWidth="1"/>
    <col min="3849" max="3849" width="13.88671875" style="166" customWidth="1"/>
    <col min="3850" max="3857" width="11.33203125" style="166" customWidth="1"/>
    <col min="3858" max="3858" width="14.44140625" style="166" customWidth="1"/>
    <col min="3859" max="3860" width="11.33203125" style="166" customWidth="1"/>
    <col min="3861" max="3861" width="14.21875" style="166" customWidth="1"/>
    <col min="3862" max="3862" width="11.33203125" style="166" customWidth="1"/>
    <col min="3863" max="3863" width="15.5546875" style="166" customWidth="1"/>
    <col min="3864" max="3864" width="13" style="166" customWidth="1"/>
    <col min="3865" max="3865" width="12.21875" style="166" customWidth="1"/>
    <col min="3866" max="3866" width="12.6640625" style="166" customWidth="1"/>
    <col min="3867" max="3867" width="11.33203125" style="166" customWidth="1"/>
    <col min="3868" max="3868" width="14.77734375" style="166" customWidth="1"/>
    <col min="3869" max="3869" width="16.109375" style="166" customWidth="1"/>
    <col min="3870" max="3870" width="11.33203125" style="166" customWidth="1"/>
    <col min="3871" max="3871" width="16.33203125" style="166" customWidth="1"/>
    <col min="3872" max="3872" width="1.109375" style="166" customWidth="1"/>
    <col min="3873" max="3873" width="2.44140625" style="166" customWidth="1"/>
    <col min="3874" max="3874" width="10.77734375" style="166" customWidth="1"/>
    <col min="3875" max="3875" width="8.6640625" style="166" customWidth="1"/>
    <col min="3876" max="3879" width="2.44140625" style="166" customWidth="1"/>
    <col min="3880" max="4096" width="20.6640625" style="166"/>
    <col min="4097" max="4097" width="4.6640625" style="166" customWidth="1"/>
    <col min="4098" max="4098" width="59.6640625" style="166" customWidth="1"/>
    <col min="4099" max="4099" width="13.77734375" style="166" customWidth="1"/>
    <col min="4100" max="4100" width="13" style="166" customWidth="1"/>
    <col min="4101" max="4101" width="11.33203125" style="166" customWidth="1"/>
    <col min="4102" max="4102" width="13.88671875" style="166" customWidth="1"/>
    <col min="4103" max="4103" width="12.5546875" style="166" customWidth="1"/>
    <col min="4104" max="4104" width="11.33203125" style="166" customWidth="1"/>
    <col min="4105" max="4105" width="13.88671875" style="166" customWidth="1"/>
    <col min="4106" max="4113" width="11.33203125" style="166" customWidth="1"/>
    <col min="4114" max="4114" width="14.44140625" style="166" customWidth="1"/>
    <col min="4115" max="4116" width="11.33203125" style="166" customWidth="1"/>
    <col min="4117" max="4117" width="14.21875" style="166" customWidth="1"/>
    <col min="4118" max="4118" width="11.33203125" style="166" customWidth="1"/>
    <col min="4119" max="4119" width="15.5546875" style="166" customWidth="1"/>
    <col min="4120" max="4120" width="13" style="166" customWidth="1"/>
    <col min="4121" max="4121" width="12.21875" style="166" customWidth="1"/>
    <col min="4122" max="4122" width="12.6640625" style="166" customWidth="1"/>
    <col min="4123" max="4123" width="11.33203125" style="166" customWidth="1"/>
    <col min="4124" max="4124" width="14.77734375" style="166" customWidth="1"/>
    <col min="4125" max="4125" width="16.109375" style="166" customWidth="1"/>
    <col min="4126" max="4126" width="11.33203125" style="166" customWidth="1"/>
    <col min="4127" max="4127" width="16.33203125" style="166" customWidth="1"/>
    <col min="4128" max="4128" width="1.109375" style="166" customWidth="1"/>
    <col min="4129" max="4129" width="2.44140625" style="166" customWidth="1"/>
    <col min="4130" max="4130" width="10.77734375" style="166" customWidth="1"/>
    <col min="4131" max="4131" width="8.6640625" style="166" customWidth="1"/>
    <col min="4132" max="4135" width="2.44140625" style="166" customWidth="1"/>
    <col min="4136" max="4352" width="20.6640625" style="166"/>
    <col min="4353" max="4353" width="4.6640625" style="166" customWidth="1"/>
    <col min="4354" max="4354" width="59.6640625" style="166" customWidth="1"/>
    <col min="4355" max="4355" width="13.77734375" style="166" customWidth="1"/>
    <col min="4356" max="4356" width="13" style="166" customWidth="1"/>
    <col min="4357" max="4357" width="11.33203125" style="166" customWidth="1"/>
    <col min="4358" max="4358" width="13.88671875" style="166" customWidth="1"/>
    <col min="4359" max="4359" width="12.5546875" style="166" customWidth="1"/>
    <col min="4360" max="4360" width="11.33203125" style="166" customWidth="1"/>
    <col min="4361" max="4361" width="13.88671875" style="166" customWidth="1"/>
    <col min="4362" max="4369" width="11.33203125" style="166" customWidth="1"/>
    <col min="4370" max="4370" width="14.44140625" style="166" customWidth="1"/>
    <col min="4371" max="4372" width="11.33203125" style="166" customWidth="1"/>
    <col min="4373" max="4373" width="14.21875" style="166" customWidth="1"/>
    <col min="4374" max="4374" width="11.33203125" style="166" customWidth="1"/>
    <col min="4375" max="4375" width="15.5546875" style="166" customWidth="1"/>
    <col min="4376" max="4376" width="13" style="166" customWidth="1"/>
    <col min="4377" max="4377" width="12.21875" style="166" customWidth="1"/>
    <col min="4378" max="4378" width="12.6640625" style="166" customWidth="1"/>
    <col min="4379" max="4379" width="11.33203125" style="166" customWidth="1"/>
    <col min="4380" max="4380" width="14.77734375" style="166" customWidth="1"/>
    <col min="4381" max="4381" width="16.109375" style="166" customWidth="1"/>
    <col min="4382" max="4382" width="11.33203125" style="166" customWidth="1"/>
    <col min="4383" max="4383" width="16.33203125" style="166" customWidth="1"/>
    <col min="4384" max="4384" width="1.109375" style="166" customWidth="1"/>
    <col min="4385" max="4385" width="2.44140625" style="166" customWidth="1"/>
    <col min="4386" max="4386" width="10.77734375" style="166" customWidth="1"/>
    <col min="4387" max="4387" width="8.6640625" style="166" customWidth="1"/>
    <col min="4388" max="4391" width="2.44140625" style="166" customWidth="1"/>
    <col min="4392" max="4608" width="20.6640625" style="166"/>
    <col min="4609" max="4609" width="4.6640625" style="166" customWidth="1"/>
    <col min="4610" max="4610" width="59.6640625" style="166" customWidth="1"/>
    <col min="4611" max="4611" width="13.77734375" style="166" customWidth="1"/>
    <col min="4612" max="4612" width="13" style="166" customWidth="1"/>
    <col min="4613" max="4613" width="11.33203125" style="166" customWidth="1"/>
    <col min="4614" max="4614" width="13.88671875" style="166" customWidth="1"/>
    <col min="4615" max="4615" width="12.5546875" style="166" customWidth="1"/>
    <col min="4616" max="4616" width="11.33203125" style="166" customWidth="1"/>
    <col min="4617" max="4617" width="13.88671875" style="166" customWidth="1"/>
    <col min="4618" max="4625" width="11.33203125" style="166" customWidth="1"/>
    <col min="4626" max="4626" width="14.44140625" style="166" customWidth="1"/>
    <col min="4627" max="4628" width="11.33203125" style="166" customWidth="1"/>
    <col min="4629" max="4629" width="14.21875" style="166" customWidth="1"/>
    <col min="4630" max="4630" width="11.33203125" style="166" customWidth="1"/>
    <col min="4631" max="4631" width="15.5546875" style="166" customWidth="1"/>
    <col min="4632" max="4632" width="13" style="166" customWidth="1"/>
    <col min="4633" max="4633" width="12.21875" style="166" customWidth="1"/>
    <col min="4634" max="4634" width="12.6640625" style="166" customWidth="1"/>
    <col min="4635" max="4635" width="11.33203125" style="166" customWidth="1"/>
    <col min="4636" max="4636" width="14.77734375" style="166" customWidth="1"/>
    <col min="4637" max="4637" width="16.109375" style="166" customWidth="1"/>
    <col min="4638" max="4638" width="11.33203125" style="166" customWidth="1"/>
    <col min="4639" max="4639" width="16.33203125" style="166" customWidth="1"/>
    <col min="4640" max="4640" width="1.109375" style="166" customWidth="1"/>
    <col min="4641" max="4641" width="2.44140625" style="166" customWidth="1"/>
    <col min="4642" max="4642" width="10.77734375" style="166" customWidth="1"/>
    <col min="4643" max="4643" width="8.6640625" style="166" customWidth="1"/>
    <col min="4644" max="4647" width="2.44140625" style="166" customWidth="1"/>
    <col min="4648" max="4864" width="20.6640625" style="166"/>
    <col min="4865" max="4865" width="4.6640625" style="166" customWidth="1"/>
    <col min="4866" max="4866" width="59.6640625" style="166" customWidth="1"/>
    <col min="4867" max="4867" width="13.77734375" style="166" customWidth="1"/>
    <col min="4868" max="4868" width="13" style="166" customWidth="1"/>
    <col min="4869" max="4869" width="11.33203125" style="166" customWidth="1"/>
    <col min="4870" max="4870" width="13.88671875" style="166" customWidth="1"/>
    <col min="4871" max="4871" width="12.5546875" style="166" customWidth="1"/>
    <col min="4872" max="4872" width="11.33203125" style="166" customWidth="1"/>
    <col min="4873" max="4873" width="13.88671875" style="166" customWidth="1"/>
    <col min="4874" max="4881" width="11.33203125" style="166" customWidth="1"/>
    <col min="4882" max="4882" width="14.44140625" style="166" customWidth="1"/>
    <col min="4883" max="4884" width="11.33203125" style="166" customWidth="1"/>
    <col min="4885" max="4885" width="14.21875" style="166" customWidth="1"/>
    <col min="4886" max="4886" width="11.33203125" style="166" customWidth="1"/>
    <col min="4887" max="4887" width="15.5546875" style="166" customWidth="1"/>
    <col min="4888" max="4888" width="13" style="166" customWidth="1"/>
    <col min="4889" max="4889" width="12.21875" style="166" customWidth="1"/>
    <col min="4890" max="4890" width="12.6640625" style="166" customWidth="1"/>
    <col min="4891" max="4891" width="11.33203125" style="166" customWidth="1"/>
    <col min="4892" max="4892" width="14.77734375" style="166" customWidth="1"/>
    <col min="4893" max="4893" width="16.109375" style="166" customWidth="1"/>
    <col min="4894" max="4894" width="11.33203125" style="166" customWidth="1"/>
    <col min="4895" max="4895" width="16.33203125" style="166" customWidth="1"/>
    <col min="4896" max="4896" width="1.109375" style="166" customWidth="1"/>
    <col min="4897" max="4897" width="2.44140625" style="166" customWidth="1"/>
    <col min="4898" max="4898" width="10.77734375" style="166" customWidth="1"/>
    <col min="4899" max="4899" width="8.6640625" style="166" customWidth="1"/>
    <col min="4900" max="4903" width="2.44140625" style="166" customWidth="1"/>
    <col min="4904" max="5120" width="20.6640625" style="166"/>
    <col min="5121" max="5121" width="4.6640625" style="166" customWidth="1"/>
    <col min="5122" max="5122" width="59.6640625" style="166" customWidth="1"/>
    <col min="5123" max="5123" width="13.77734375" style="166" customWidth="1"/>
    <col min="5124" max="5124" width="13" style="166" customWidth="1"/>
    <col min="5125" max="5125" width="11.33203125" style="166" customWidth="1"/>
    <col min="5126" max="5126" width="13.88671875" style="166" customWidth="1"/>
    <col min="5127" max="5127" width="12.5546875" style="166" customWidth="1"/>
    <col min="5128" max="5128" width="11.33203125" style="166" customWidth="1"/>
    <col min="5129" max="5129" width="13.88671875" style="166" customWidth="1"/>
    <col min="5130" max="5137" width="11.33203125" style="166" customWidth="1"/>
    <col min="5138" max="5138" width="14.44140625" style="166" customWidth="1"/>
    <col min="5139" max="5140" width="11.33203125" style="166" customWidth="1"/>
    <col min="5141" max="5141" width="14.21875" style="166" customWidth="1"/>
    <col min="5142" max="5142" width="11.33203125" style="166" customWidth="1"/>
    <col min="5143" max="5143" width="15.5546875" style="166" customWidth="1"/>
    <col min="5144" max="5144" width="13" style="166" customWidth="1"/>
    <col min="5145" max="5145" width="12.21875" style="166" customWidth="1"/>
    <col min="5146" max="5146" width="12.6640625" style="166" customWidth="1"/>
    <col min="5147" max="5147" width="11.33203125" style="166" customWidth="1"/>
    <col min="5148" max="5148" width="14.77734375" style="166" customWidth="1"/>
    <col min="5149" max="5149" width="16.109375" style="166" customWidth="1"/>
    <col min="5150" max="5150" width="11.33203125" style="166" customWidth="1"/>
    <col min="5151" max="5151" width="16.33203125" style="166" customWidth="1"/>
    <col min="5152" max="5152" width="1.109375" style="166" customWidth="1"/>
    <col min="5153" max="5153" width="2.44140625" style="166" customWidth="1"/>
    <col min="5154" max="5154" width="10.77734375" style="166" customWidth="1"/>
    <col min="5155" max="5155" width="8.6640625" style="166" customWidth="1"/>
    <col min="5156" max="5159" width="2.44140625" style="166" customWidth="1"/>
    <col min="5160" max="5376" width="20.6640625" style="166"/>
    <col min="5377" max="5377" width="4.6640625" style="166" customWidth="1"/>
    <col min="5378" max="5378" width="59.6640625" style="166" customWidth="1"/>
    <col min="5379" max="5379" width="13.77734375" style="166" customWidth="1"/>
    <col min="5380" max="5380" width="13" style="166" customWidth="1"/>
    <col min="5381" max="5381" width="11.33203125" style="166" customWidth="1"/>
    <col min="5382" max="5382" width="13.88671875" style="166" customWidth="1"/>
    <col min="5383" max="5383" width="12.5546875" style="166" customWidth="1"/>
    <col min="5384" max="5384" width="11.33203125" style="166" customWidth="1"/>
    <col min="5385" max="5385" width="13.88671875" style="166" customWidth="1"/>
    <col min="5386" max="5393" width="11.33203125" style="166" customWidth="1"/>
    <col min="5394" max="5394" width="14.44140625" style="166" customWidth="1"/>
    <col min="5395" max="5396" width="11.33203125" style="166" customWidth="1"/>
    <col min="5397" max="5397" width="14.21875" style="166" customWidth="1"/>
    <col min="5398" max="5398" width="11.33203125" style="166" customWidth="1"/>
    <col min="5399" max="5399" width="15.5546875" style="166" customWidth="1"/>
    <col min="5400" max="5400" width="13" style="166" customWidth="1"/>
    <col min="5401" max="5401" width="12.21875" style="166" customWidth="1"/>
    <col min="5402" max="5402" width="12.6640625" style="166" customWidth="1"/>
    <col min="5403" max="5403" width="11.33203125" style="166" customWidth="1"/>
    <col min="5404" max="5404" width="14.77734375" style="166" customWidth="1"/>
    <col min="5405" max="5405" width="16.109375" style="166" customWidth="1"/>
    <col min="5406" max="5406" width="11.33203125" style="166" customWidth="1"/>
    <col min="5407" max="5407" width="16.33203125" style="166" customWidth="1"/>
    <col min="5408" max="5408" width="1.109375" style="166" customWidth="1"/>
    <col min="5409" max="5409" width="2.44140625" style="166" customWidth="1"/>
    <col min="5410" max="5410" width="10.77734375" style="166" customWidth="1"/>
    <col min="5411" max="5411" width="8.6640625" style="166" customWidth="1"/>
    <col min="5412" max="5415" width="2.44140625" style="166" customWidth="1"/>
    <col min="5416" max="5632" width="20.6640625" style="166"/>
    <col min="5633" max="5633" width="4.6640625" style="166" customWidth="1"/>
    <col min="5634" max="5634" width="59.6640625" style="166" customWidth="1"/>
    <col min="5635" max="5635" width="13.77734375" style="166" customWidth="1"/>
    <col min="5636" max="5636" width="13" style="166" customWidth="1"/>
    <col min="5637" max="5637" width="11.33203125" style="166" customWidth="1"/>
    <col min="5638" max="5638" width="13.88671875" style="166" customWidth="1"/>
    <col min="5639" max="5639" width="12.5546875" style="166" customWidth="1"/>
    <col min="5640" max="5640" width="11.33203125" style="166" customWidth="1"/>
    <col min="5641" max="5641" width="13.88671875" style="166" customWidth="1"/>
    <col min="5642" max="5649" width="11.33203125" style="166" customWidth="1"/>
    <col min="5650" max="5650" width="14.44140625" style="166" customWidth="1"/>
    <col min="5651" max="5652" width="11.33203125" style="166" customWidth="1"/>
    <col min="5653" max="5653" width="14.21875" style="166" customWidth="1"/>
    <col min="5654" max="5654" width="11.33203125" style="166" customWidth="1"/>
    <col min="5655" max="5655" width="15.5546875" style="166" customWidth="1"/>
    <col min="5656" max="5656" width="13" style="166" customWidth="1"/>
    <col min="5657" max="5657" width="12.21875" style="166" customWidth="1"/>
    <col min="5658" max="5658" width="12.6640625" style="166" customWidth="1"/>
    <col min="5659" max="5659" width="11.33203125" style="166" customWidth="1"/>
    <col min="5660" max="5660" width="14.77734375" style="166" customWidth="1"/>
    <col min="5661" max="5661" width="16.109375" style="166" customWidth="1"/>
    <col min="5662" max="5662" width="11.33203125" style="166" customWidth="1"/>
    <col min="5663" max="5663" width="16.33203125" style="166" customWidth="1"/>
    <col min="5664" max="5664" width="1.109375" style="166" customWidth="1"/>
    <col min="5665" max="5665" width="2.44140625" style="166" customWidth="1"/>
    <col min="5666" max="5666" width="10.77734375" style="166" customWidth="1"/>
    <col min="5667" max="5667" width="8.6640625" style="166" customWidth="1"/>
    <col min="5668" max="5671" width="2.44140625" style="166" customWidth="1"/>
    <col min="5672" max="5888" width="20.6640625" style="166"/>
    <col min="5889" max="5889" width="4.6640625" style="166" customWidth="1"/>
    <col min="5890" max="5890" width="59.6640625" style="166" customWidth="1"/>
    <col min="5891" max="5891" width="13.77734375" style="166" customWidth="1"/>
    <col min="5892" max="5892" width="13" style="166" customWidth="1"/>
    <col min="5893" max="5893" width="11.33203125" style="166" customWidth="1"/>
    <col min="5894" max="5894" width="13.88671875" style="166" customWidth="1"/>
    <col min="5895" max="5895" width="12.5546875" style="166" customWidth="1"/>
    <col min="5896" max="5896" width="11.33203125" style="166" customWidth="1"/>
    <col min="5897" max="5897" width="13.88671875" style="166" customWidth="1"/>
    <col min="5898" max="5905" width="11.33203125" style="166" customWidth="1"/>
    <col min="5906" max="5906" width="14.44140625" style="166" customWidth="1"/>
    <col min="5907" max="5908" width="11.33203125" style="166" customWidth="1"/>
    <col min="5909" max="5909" width="14.21875" style="166" customWidth="1"/>
    <col min="5910" max="5910" width="11.33203125" style="166" customWidth="1"/>
    <col min="5911" max="5911" width="15.5546875" style="166" customWidth="1"/>
    <col min="5912" max="5912" width="13" style="166" customWidth="1"/>
    <col min="5913" max="5913" width="12.21875" style="166" customWidth="1"/>
    <col min="5914" max="5914" width="12.6640625" style="166" customWidth="1"/>
    <col min="5915" max="5915" width="11.33203125" style="166" customWidth="1"/>
    <col min="5916" max="5916" width="14.77734375" style="166" customWidth="1"/>
    <col min="5917" max="5917" width="16.109375" style="166" customWidth="1"/>
    <col min="5918" max="5918" width="11.33203125" style="166" customWidth="1"/>
    <col min="5919" max="5919" width="16.33203125" style="166" customWidth="1"/>
    <col min="5920" max="5920" width="1.109375" style="166" customWidth="1"/>
    <col min="5921" max="5921" width="2.44140625" style="166" customWidth="1"/>
    <col min="5922" max="5922" width="10.77734375" style="166" customWidth="1"/>
    <col min="5923" max="5923" width="8.6640625" style="166" customWidth="1"/>
    <col min="5924" max="5927" width="2.44140625" style="166" customWidth="1"/>
    <col min="5928" max="6144" width="20.6640625" style="166"/>
    <col min="6145" max="6145" width="4.6640625" style="166" customWidth="1"/>
    <col min="6146" max="6146" width="59.6640625" style="166" customWidth="1"/>
    <col min="6147" max="6147" width="13.77734375" style="166" customWidth="1"/>
    <col min="6148" max="6148" width="13" style="166" customWidth="1"/>
    <col min="6149" max="6149" width="11.33203125" style="166" customWidth="1"/>
    <col min="6150" max="6150" width="13.88671875" style="166" customWidth="1"/>
    <col min="6151" max="6151" width="12.5546875" style="166" customWidth="1"/>
    <col min="6152" max="6152" width="11.33203125" style="166" customWidth="1"/>
    <col min="6153" max="6153" width="13.88671875" style="166" customWidth="1"/>
    <col min="6154" max="6161" width="11.33203125" style="166" customWidth="1"/>
    <col min="6162" max="6162" width="14.44140625" style="166" customWidth="1"/>
    <col min="6163" max="6164" width="11.33203125" style="166" customWidth="1"/>
    <col min="6165" max="6165" width="14.21875" style="166" customWidth="1"/>
    <col min="6166" max="6166" width="11.33203125" style="166" customWidth="1"/>
    <col min="6167" max="6167" width="15.5546875" style="166" customWidth="1"/>
    <col min="6168" max="6168" width="13" style="166" customWidth="1"/>
    <col min="6169" max="6169" width="12.21875" style="166" customWidth="1"/>
    <col min="6170" max="6170" width="12.6640625" style="166" customWidth="1"/>
    <col min="6171" max="6171" width="11.33203125" style="166" customWidth="1"/>
    <col min="6172" max="6172" width="14.77734375" style="166" customWidth="1"/>
    <col min="6173" max="6173" width="16.109375" style="166" customWidth="1"/>
    <col min="6174" max="6174" width="11.33203125" style="166" customWidth="1"/>
    <col min="6175" max="6175" width="16.33203125" style="166" customWidth="1"/>
    <col min="6176" max="6176" width="1.109375" style="166" customWidth="1"/>
    <col min="6177" max="6177" width="2.44140625" style="166" customWidth="1"/>
    <col min="6178" max="6178" width="10.77734375" style="166" customWidth="1"/>
    <col min="6179" max="6179" width="8.6640625" style="166" customWidth="1"/>
    <col min="6180" max="6183" width="2.44140625" style="166" customWidth="1"/>
    <col min="6184" max="6400" width="20.6640625" style="166"/>
    <col min="6401" max="6401" width="4.6640625" style="166" customWidth="1"/>
    <col min="6402" max="6402" width="59.6640625" style="166" customWidth="1"/>
    <col min="6403" max="6403" width="13.77734375" style="166" customWidth="1"/>
    <col min="6404" max="6404" width="13" style="166" customWidth="1"/>
    <col min="6405" max="6405" width="11.33203125" style="166" customWidth="1"/>
    <col min="6406" max="6406" width="13.88671875" style="166" customWidth="1"/>
    <col min="6407" max="6407" width="12.5546875" style="166" customWidth="1"/>
    <col min="6408" max="6408" width="11.33203125" style="166" customWidth="1"/>
    <col min="6409" max="6409" width="13.88671875" style="166" customWidth="1"/>
    <col min="6410" max="6417" width="11.33203125" style="166" customWidth="1"/>
    <col min="6418" max="6418" width="14.44140625" style="166" customWidth="1"/>
    <col min="6419" max="6420" width="11.33203125" style="166" customWidth="1"/>
    <col min="6421" max="6421" width="14.21875" style="166" customWidth="1"/>
    <col min="6422" max="6422" width="11.33203125" style="166" customWidth="1"/>
    <col min="6423" max="6423" width="15.5546875" style="166" customWidth="1"/>
    <col min="6424" max="6424" width="13" style="166" customWidth="1"/>
    <col min="6425" max="6425" width="12.21875" style="166" customWidth="1"/>
    <col min="6426" max="6426" width="12.6640625" style="166" customWidth="1"/>
    <col min="6427" max="6427" width="11.33203125" style="166" customWidth="1"/>
    <col min="6428" max="6428" width="14.77734375" style="166" customWidth="1"/>
    <col min="6429" max="6429" width="16.109375" style="166" customWidth="1"/>
    <col min="6430" max="6430" width="11.33203125" style="166" customWidth="1"/>
    <col min="6431" max="6431" width="16.33203125" style="166" customWidth="1"/>
    <col min="6432" max="6432" width="1.109375" style="166" customWidth="1"/>
    <col min="6433" max="6433" width="2.44140625" style="166" customWidth="1"/>
    <col min="6434" max="6434" width="10.77734375" style="166" customWidth="1"/>
    <col min="6435" max="6435" width="8.6640625" style="166" customWidth="1"/>
    <col min="6436" max="6439" width="2.44140625" style="166" customWidth="1"/>
    <col min="6440" max="6656" width="20.6640625" style="166"/>
    <col min="6657" max="6657" width="4.6640625" style="166" customWidth="1"/>
    <col min="6658" max="6658" width="59.6640625" style="166" customWidth="1"/>
    <col min="6659" max="6659" width="13.77734375" style="166" customWidth="1"/>
    <col min="6660" max="6660" width="13" style="166" customWidth="1"/>
    <col min="6661" max="6661" width="11.33203125" style="166" customWidth="1"/>
    <col min="6662" max="6662" width="13.88671875" style="166" customWidth="1"/>
    <col min="6663" max="6663" width="12.5546875" style="166" customWidth="1"/>
    <col min="6664" max="6664" width="11.33203125" style="166" customWidth="1"/>
    <col min="6665" max="6665" width="13.88671875" style="166" customWidth="1"/>
    <col min="6666" max="6673" width="11.33203125" style="166" customWidth="1"/>
    <col min="6674" max="6674" width="14.44140625" style="166" customWidth="1"/>
    <col min="6675" max="6676" width="11.33203125" style="166" customWidth="1"/>
    <col min="6677" max="6677" width="14.21875" style="166" customWidth="1"/>
    <col min="6678" max="6678" width="11.33203125" style="166" customWidth="1"/>
    <col min="6679" max="6679" width="15.5546875" style="166" customWidth="1"/>
    <col min="6680" max="6680" width="13" style="166" customWidth="1"/>
    <col min="6681" max="6681" width="12.21875" style="166" customWidth="1"/>
    <col min="6682" max="6682" width="12.6640625" style="166" customWidth="1"/>
    <col min="6683" max="6683" width="11.33203125" style="166" customWidth="1"/>
    <col min="6684" max="6684" width="14.77734375" style="166" customWidth="1"/>
    <col min="6685" max="6685" width="16.109375" style="166" customWidth="1"/>
    <col min="6686" max="6686" width="11.33203125" style="166" customWidth="1"/>
    <col min="6687" max="6687" width="16.33203125" style="166" customWidth="1"/>
    <col min="6688" max="6688" width="1.109375" style="166" customWidth="1"/>
    <col min="6689" max="6689" width="2.44140625" style="166" customWidth="1"/>
    <col min="6690" max="6690" width="10.77734375" style="166" customWidth="1"/>
    <col min="6691" max="6691" width="8.6640625" style="166" customWidth="1"/>
    <col min="6692" max="6695" width="2.44140625" style="166" customWidth="1"/>
    <col min="6696" max="6912" width="20.6640625" style="166"/>
    <col min="6913" max="6913" width="4.6640625" style="166" customWidth="1"/>
    <col min="6914" max="6914" width="59.6640625" style="166" customWidth="1"/>
    <col min="6915" max="6915" width="13.77734375" style="166" customWidth="1"/>
    <col min="6916" max="6916" width="13" style="166" customWidth="1"/>
    <col min="6917" max="6917" width="11.33203125" style="166" customWidth="1"/>
    <col min="6918" max="6918" width="13.88671875" style="166" customWidth="1"/>
    <col min="6919" max="6919" width="12.5546875" style="166" customWidth="1"/>
    <col min="6920" max="6920" width="11.33203125" style="166" customWidth="1"/>
    <col min="6921" max="6921" width="13.88671875" style="166" customWidth="1"/>
    <col min="6922" max="6929" width="11.33203125" style="166" customWidth="1"/>
    <col min="6930" max="6930" width="14.44140625" style="166" customWidth="1"/>
    <col min="6931" max="6932" width="11.33203125" style="166" customWidth="1"/>
    <col min="6933" max="6933" width="14.21875" style="166" customWidth="1"/>
    <col min="6934" max="6934" width="11.33203125" style="166" customWidth="1"/>
    <col min="6935" max="6935" width="15.5546875" style="166" customWidth="1"/>
    <col min="6936" max="6936" width="13" style="166" customWidth="1"/>
    <col min="6937" max="6937" width="12.21875" style="166" customWidth="1"/>
    <col min="6938" max="6938" width="12.6640625" style="166" customWidth="1"/>
    <col min="6939" max="6939" width="11.33203125" style="166" customWidth="1"/>
    <col min="6940" max="6940" width="14.77734375" style="166" customWidth="1"/>
    <col min="6941" max="6941" width="16.109375" style="166" customWidth="1"/>
    <col min="6942" max="6942" width="11.33203125" style="166" customWidth="1"/>
    <col min="6943" max="6943" width="16.33203125" style="166" customWidth="1"/>
    <col min="6944" max="6944" width="1.109375" style="166" customWidth="1"/>
    <col min="6945" max="6945" width="2.44140625" style="166" customWidth="1"/>
    <col min="6946" max="6946" width="10.77734375" style="166" customWidth="1"/>
    <col min="6947" max="6947" width="8.6640625" style="166" customWidth="1"/>
    <col min="6948" max="6951" width="2.44140625" style="166" customWidth="1"/>
    <col min="6952" max="7168" width="20.6640625" style="166"/>
    <col min="7169" max="7169" width="4.6640625" style="166" customWidth="1"/>
    <col min="7170" max="7170" width="59.6640625" style="166" customWidth="1"/>
    <col min="7171" max="7171" width="13.77734375" style="166" customWidth="1"/>
    <col min="7172" max="7172" width="13" style="166" customWidth="1"/>
    <col min="7173" max="7173" width="11.33203125" style="166" customWidth="1"/>
    <col min="7174" max="7174" width="13.88671875" style="166" customWidth="1"/>
    <col min="7175" max="7175" width="12.5546875" style="166" customWidth="1"/>
    <col min="7176" max="7176" width="11.33203125" style="166" customWidth="1"/>
    <col min="7177" max="7177" width="13.88671875" style="166" customWidth="1"/>
    <col min="7178" max="7185" width="11.33203125" style="166" customWidth="1"/>
    <col min="7186" max="7186" width="14.44140625" style="166" customWidth="1"/>
    <col min="7187" max="7188" width="11.33203125" style="166" customWidth="1"/>
    <col min="7189" max="7189" width="14.21875" style="166" customWidth="1"/>
    <col min="7190" max="7190" width="11.33203125" style="166" customWidth="1"/>
    <col min="7191" max="7191" width="15.5546875" style="166" customWidth="1"/>
    <col min="7192" max="7192" width="13" style="166" customWidth="1"/>
    <col min="7193" max="7193" width="12.21875" style="166" customWidth="1"/>
    <col min="7194" max="7194" width="12.6640625" style="166" customWidth="1"/>
    <col min="7195" max="7195" width="11.33203125" style="166" customWidth="1"/>
    <col min="7196" max="7196" width="14.77734375" style="166" customWidth="1"/>
    <col min="7197" max="7197" width="16.109375" style="166" customWidth="1"/>
    <col min="7198" max="7198" width="11.33203125" style="166" customWidth="1"/>
    <col min="7199" max="7199" width="16.33203125" style="166" customWidth="1"/>
    <col min="7200" max="7200" width="1.109375" style="166" customWidth="1"/>
    <col min="7201" max="7201" width="2.44140625" style="166" customWidth="1"/>
    <col min="7202" max="7202" width="10.77734375" style="166" customWidth="1"/>
    <col min="7203" max="7203" width="8.6640625" style="166" customWidth="1"/>
    <col min="7204" max="7207" width="2.44140625" style="166" customWidth="1"/>
    <col min="7208" max="7424" width="20.6640625" style="166"/>
    <col min="7425" max="7425" width="4.6640625" style="166" customWidth="1"/>
    <col min="7426" max="7426" width="59.6640625" style="166" customWidth="1"/>
    <col min="7427" max="7427" width="13.77734375" style="166" customWidth="1"/>
    <col min="7428" max="7428" width="13" style="166" customWidth="1"/>
    <col min="7429" max="7429" width="11.33203125" style="166" customWidth="1"/>
    <col min="7430" max="7430" width="13.88671875" style="166" customWidth="1"/>
    <col min="7431" max="7431" width="12.5546875" style="166" customWidth="1"/>
    <col min="7432" max="7432" width="11.33203125" style="166" customWidth="1"/>
    <col min="7433" max="7433" width="13.88671875" style="166" customWidth="1"/>
    <col min="7434" max="7441" width="11.33203125" style="166" customWidth="1"/>
    <col min="7442" max="7442" width="14.44140625" style="166" customWidth="1"/>
    <col min="7443" max="7444" width="11.33203125" style="166" customWidth="1"/>
    <col min="7445" max="7445" width="14.21875" style="166" customWidth="1"/>
    <col min="7446" max="7446" width="11.33203125" style="166" customWidth="1"/>
    <col min="7447" max="7447" width="15.5546875" style="166" customWidth="1"/>
    <col min="7448" max="7448" width="13" style="166" customWidth="1"/>
    <col min="7449" max="7449" width="12.21875" style="166" customWidth="1"/>
    <col min="7450" max="7450" width="12.6640625" style="166" customWidth="1"/>
    <col min="7451" max="7451" width="11.33203125" style="166" customWidth="1"/>
    <col min="7452" max="7452" width="14.77734375" style="166" customWidth="1"/>
    <col min="7453" max="7453" width="16.109375" style="166" customWidth="1"/>
    <col min="7454" max="7454" width="11.33203125" style="166" customWidth="1"/>
    <col min="7455" max="7455" width="16.33203125" style="166" customWidth="1"/>
    <col min="7456" max="7456" width="1.109375" style="166" customWidth="1"/>
    <col min="7457" max="7457" width="2.44140625" style="166" customWidth="1"/>
    <col min="7458" max="7458" width="10.77734375" style="166" customWidth="1"/>
    <col min="7459" max="7459" width="8.6640625" style="166" customWidth="1"/>
    <col min="7460" max="7463" width="2.44140625" style="166" customWidth="1"/>
    <col min="7464" max="7680" width="20.6640625" style="166"/>
    <col min="7681" max="7681" width="4.6640625" style="166" customWidth="1"/>
    <col min="7682" max="7682" width="59.6640625" style="166" customWidth="1"/>
    <col min="7683" max="7683" width="13.77734375" style="166" customWidth="1"/>
    <col min="7684" max="7684" width="13" style="166" customWidth="1"/>
    <col min="7685" max="7685" width="11.33203125" style="166" customWidth="1"/>
    <col min="7686" max="7686" width="13.88671875" style="166" customWidth="1"/>
    <col min="7687" max="7687" width="12.5546875" style="166" customWidth="1"/>
    <col min="7688" max="7688" width="11.33203125" style="166" customWidth="1"/>
    <col min="7689" max="7689" width="13.88671875" style="166" customWidth="1"/>
    <col min="7690" max="7697" width="11.33203125" style="166" customWidth="1"/>
    <col min="7698" max="7698" width="14.44140625" style="166" customWidth="1"/>
    <col min="7699" max="7700" width="11.33203125" style="166" customWidth="1"/>
    <col min="7701" max="7701" width="14.21875" style="166" customWidth="1"/>
    <col min="7702" max="7702" width="11.33203125" style="166" customWidth="1"/>
    <col min="7703" max="7703" width="15.5546875" style="166" customWidth="1"/>
    <col min="7704" max="7704" width="13" style="166" customWidth="1"/>
    <col min="7705" max="7705" width="12.21875" style="166" customWidth="1"/>
    <col min="7706" max="7706" width="12.6640625" style="166" customWidth="1"/>
    <col min="7707" max="7707" width="11.33203125" style="166" customWidth="1"/>
    <col min="7708" max="7708" width="14.77734375" style="166" customWidth="1"/>
    <col min="7709" max="7709" width="16.109375" style="166" customWidth="1"/>
    <col min="7710" max="7710" width="11.33203125" style="166" customWidth="1"/>
    <col min="7711" max="7711" width="16.33203125" style="166" customWidth="1"/>
    <col min="7712" max="7712" width="1.109375" style="166" customWidth="1"/>
    <col min="7713" max="7713" width="2.44140625" style="166" customWidth="1"/>
    <col min="7714" max="7714" width="10.77734375" style="166" customWidth="1"/>
    <col min="7715" max="7715" width="8.6640625" style="166" customWidth="1"/>
    <col min="7716" max="7719" width="2.44140625" style="166" customWidth="1"/>
    <col min="7720" max="7936" width="20.6640625" style="166"/>
    <col min="7937" max="7937" width="4.6640625" style="166" customWidth="1"/>
    <col min="7938" max="7938" width="59.6640625" style="166" customWidth="1"/>
    <col min="7939" max="7939" width="13.77734375" style="166" customWidth="1"/>
    <col min="7940" max="7940" width="13" style="166" customWidth="1"/>
    <col min="7941" max="7941" width="11.33203125" style="166" customWidth="1"/>
    <col min="7942" max="7942" width="13.88671875" style="166" customWidth="1"/>
    <col min="7943" max="7943" width="12.5546875" style="166" customWidth="1"/>
    <col min="7944" max="7944" width="11.33203125" style="166" customWidth="1"/>
    <col min="7945" max="7945" width="13.88671875" style="166" customWidth="1"/>
    <col min="7946" max="7953" width="11.33203125" style="166" customWidth="1"/>
    <col min="7954" max="7954" width="14.44140625" style="166" customWidth="1"/>
    <col min="7955" max="7956" width="11.33203125" style="166" customWidth="1"/>
    <col min="7957" max="7957" width="14.21875" style="166" customWidth="1"/>
    <col min="7958" max="7958" width="11.33203125" style="166" customWidth="1"/>
    <col min="7959" max="7959" width="15.5546875" style="166" customWidth="1"/>
    <col min="7960" max="7960" width="13" style="166" customWidth="1"/>
    <col min="7961" max="7961" width="12.21875" style="166" customWidth="1"/>
    <col min="7962" max="7962" width="12.6640625" style="166" customWidth="1"/>
    <col min="7963" max="7963" width="11.33203125" style="166" customWidth="1"/>
    <col min="7964" max="7964" width="14.77734375" style="166" customWidth="1"/>
    <col min="7965" max="7965" width="16.109375" style="166" customWidth="1"/>
    <col min="7966" max="7966" width="11.33203125" style="166" customWidth="1"/>
    <col min="7967" max="7967" width="16.33203125" style="166" customWidth="1"/>
    <col min="7968" max="7968" width="1.109375" style="166" customWidth="1"/>
    <col min="7969" max="7969" width="2.44140625" style="166" customWidth="1"/>
    <col min="7970" max="7970" width="10.77734375" style="166" customWidth="1"/>
    <col min="7971" max="7971" width="8.6640625" style="166" customWidth="1"/>
    <col min="7972" max="7975" width="2.44140625" style="166" customWidth="1"/>
    <col min="7976" max="8192" width="20.6640625" style="166"/>
    <col min="8193" max="8193" width="4.6640625" style="166" customWidth="1"/>
    <col min="8194" max="8194" width="59.6640625" style="166" customWidth="1"/>
    <col min="8195" max="8195" width="13.77734375" style="166" customWidth="1"/>
    <col min="8196" max="8196" width="13" style="166" customWidth="1"/>
    <col min="8197" max="8197" width="11.33203125" style="166" customWidth="1"/>
    <col min="8198" max="8198" width="13.88671875" style="166" customWidth="1"/>
    <col min="8199" max="8199" width="12.5546875" style="166" customWidth="1"/>
    <col min="8200" max="8200" width="11.33203125" style="166" customWidth="1"/>
    <col min="8201" max="8201" width="13.88671875" style="166" customWidth="1"/>
    <col min="8202" max="8209" width="11.33203125" style="166" customWidth="1"/>
    <col min="8210" max="8210" width="14.44140625" style="166" customWidth="1"/>
    <col min="8211" max="8212" width="11.33203125" style="166" customWidth="1"/>
    <col min="8213" max="8213" width="14.21875" style="166" customWidth="1"/>
    <col min="8214" max="8214" width="11.33203125" style="166" customWidth="1"/>
    <col min="8215" max="8215" width="15.5546875" style="166" customWidth="1"/>
    <col min="8216" max="8216" width="13" style="166" customWidth="1"/>
    <col min="8217" max="8217" width="12.21875" style="166" customWidth="1"/>
    <col min="8218" max="8218" width="12.6640625" style="166" customWidth="1"/>
    <col min="8219" max="8219" width="11.33203125" style="166" customWidth="1"/>
    <col min="8220" max="8220" width="14.77734375" style="166" customWidth="1"/>
    <col min="8221" max="8221" width="16.109375" style="166" customWidth="1"/>
    <col min="8222" max="8222" width="11.33203125" style="166" customWidth="1"/>
    <col min="8223" max="8223" width="16.33203125" style="166" customWidth="1"/>
    <col min="8224" max="8224" width="1.109375" style="166" customWidth="1"/>
    <col min="8225" max="8225" width="2.44140625" style="166" customWidth="1"/>
    <col min="8226" max="8226" width="10.77734375" style="166" customWidth="1"/>
    <col min="8227" max="8227" width="8.6640625" style="166" customWidth="1"/>
    <col min="8228" max="8231" width="2.44140625" style="166" customWidth="1"/>
    <col min="8232" max="8448" width="20.6640625" style="166"/>
    <col min="8449" max="8449" width="4.6640625" style="166" customWidth="1"/>
    <col min="8450" max="8450" width="59.6640625" style="166" customWidth="1"/>
    <col min="8451" max="8451" width="13.77734375" style="166" customWidth="1"/>
    <col min="8452" max="8452" width="13" style="166" customWidth="1"/>
    <col min="8453" max="8453" width="11.33203125" style="166" customWidth="1"/>
    <col min="8454" max="8454" width="13.88671875" style="166" customWidth="1"/>
    <col min="8455" max="8455" width="12.5546875" style="166" customWidth="1"/>
    <col min="8456" max="8456" width="11.33203125" style="166" customWidth="1"/>
    <col min="8457" max="8457" width="13.88671875" style="166" customWidth="1"/>
    <col min="8458" max="8465" width="11.33203125" style="166" customWidth="1"/>
    <col min="8466" max="8466" width="14.44140625" style="166" customWidth="1"/>
    <col min="8467" max="8468" width="11.33203125" style="166" customWidth="1"/>
    <col min="8469" max="8469" width="14.21875" style="166" customWidth="1"/>
    <col min="8470" max="8470" width="11.33203125" style="166" customWidth="1"/>
    <col min="8471" max="8471" width="15.5546875" style="166" customWidth="1"/>
    <col min="8472" max="8472" width="13" style="166" customWidth="1"/>
    <col min="8473" max="8473" width="12.21875" style="166" customWidth="1"/>
    <col min="8474" max="8474" width="12.6640625" style="166" customWidth="1"/>
    <col min="8475" max="8475" width="11.33203125" style="166" customWidth="1"/>
    <col min="8476" max="8476" width="14.77734375" style="166" customWidth="1"/>
    <col min="8477" max="8477" width="16.109375" style="166" customWidth="1"/>
    <col min="8478" max="8478" width="11.33203125" style="166" customWidth="1"/>
    <col min="8479" max="8479" width="16.33203125" style="166" customWidth="1"/>
    <col min="8480" max="8480" width="1.109375" style="166" customWidth="1"/>
    <col min="8481" max="8481" width="2.44140625" style="166" customWidth="1"/>
    <col min="8482" max="8482" width="10.77734375" style="166" customWidth="1"/>
    <col min="8483" max="8483" width="8.6640625" style="166" customWidth="1"/>
    <col min="8484" max="8487" width="2.44140625" style="166" customWidth="1"/>
    <col min="8488" max="8704" width="20.6640625" style="166"/>
    <col min="8705" max="8705" width="4.6640625" style="166" customWidth="1"/>
    <col min="8706" max="8706" width="59.6640625" style="166" customWidth="1"/>
    <col min="8707" max="8707" width="13.77734375" style="166" customWidth="1"/>
    <col min="8708" max="8708" width="13" style="166" customWidth="1"/>
    <col min="8709" max="8709" width="11.33203125" style="166" customWidth="1"/>
    <col min="8710" max="8710" width="13.88671875" style="166" customWidth="1"/>
    <col min="8711" max="8711" width="12.5546875" style="166" customWidth="1"/>
    <col min="8712" max="8712" width="11.33203125" style="166" customWidth="1"/>
    <col min="8713" max="8713" width="13.88671875" style="166" customWidth="1"/>
    <col min="8714" max="8721" width="11.33203125" style="166" customWidth="1"/>
    <col min="8722" max="8722" width="14.44140625" style="166" customWidth="1"/>
    <col min="8723" max="8724" width="11.33203125" style="166" customWidth="1"/>
    <col min="8725" max="8725" width="14.21875" style="166" customWidth="1"/>
    <col min="8726" max="8726" width="11.33203125" style="166" customWidth="1"/>
    <col min="8727" max="8727" width="15.5546875" style="166" customWidth="1"/>
    <col min="8728" max="8728" width="13" style="166" customWidth="1"/>
    <col min="8729" max="8729" width="12.21875" style="166" customWidth="1"/>
    <col min="8730" max="8730" width="12.6640625" style="166" customWidth="1"/>
    <col min="8731" max="8731" width="11.33203125" style="166" customWidth="1"/>
    <col min="8732" max="8732" width="14.77734375" style="166" customWidth="1"/>
    <col min="8733" max="8733" width="16.109375" style="166" customWidth="1"/>
    <col min="8734" max="8734" width="11.33203125" style="166" customWidth="1"/>
    <col min="8735" max="8735" width="16.33203125" style="166" customWidth="1"/>
    <col min="8736" max="8736" width="1.109375" style="166" customWidth="1"/>
    <col min="8737" max="8737" width="2.44140625" style="166" customWidth="1"/>
    <col min="8738" max="8738" width="10.77734375" style="166" customWidth="1"/>
    <col min="8739" max="8739" width="8.6640625" style="166" customWidth="1"/>
    <col min="8740" max="8743" width="2.44140625" style="166" customWidth="1"/>
    <col min="8744" max="8960" width="20.6640625" style="166"/>
    <col min="8961" max="8961" width="4.6640625" style="166" customWidth="1"/>
    <col min="8962" max="8962" width="59.6640625" style="166" customWidth="1"/>
    <col min="8963" max="8963" width="13.77734375" style="166" customWidth="1"/>
    <col min="8964" max="8964" width="13" style="166" customWidth="1"/>
    <col min="8965" max="8965" width="11.33203125" style="166" customWidth="1"/>
    <col min="8966" max="8966" width="13.88671875" style="166" customWidth="1"/>
    <col min="8967" max="8967" width="12.5546875" style="166" customWidth="1"/>
    <col min="8968" max="8968" width="11.33203125" style="166" customWidth="1"/>
    <col min="8969" max="8969" width="13.88671875" style="166" customWidth="1"/>
    <col min="8970" max="8977" width="11.33203125" style="166" customWidth="1"/>
    <col min="8978" max="8978" width="14.44140625" style="166" customWidth="1"/>
    <col min="8979" max="8980" width="11.33203125" style="166" customWidth="1"/>
    <col min="8981" max="8981" width="14.21875" style="166" customWidth="1"/>
    <col min="8982" max="8982" width="11.33203125" style="166" customWidth="1"/>
    <col min="8983" max="8983" width="15.5546875" style="166" customWidth="1"/>
    <col min="8984" max="8984" width="13" style="166" customWidth="1"/>
    <col min="8985" max="8985" width="12.21875" style="166" customWidth="1"/>
    <col min="8986" max="8986" width="12.6640625" style="166" customWidth="1"/>
    <col min="8987" max="8987" width="11.33203125" style="166" customWidth="1"/>
    <col min="8988" max="8988" width="14.77734375" style="166" customWidth="1"/>
    <col min="8989" max="8989" width="16.109375" style="166" customWidth="1"/>
    <col min="8990" max="8990" width="11.33203125" style="166" customWidth="1"/>
    <col min="8991" max="8991" width="16.33203125" style="166" customWidth="1"/>
    <col min="8992" max="8992" width="1.109375" style="166" customWidth="1"/>
    <col min="8993" max="8993" width="2.44140625" style="166" customWidth="1"/>
    <col min="8994" max="8994" width="10.77734375" style="166" customWidth="1"/>
    <col min="8995" max="8995" width="8.6640625" style="166" customWidth="1"/>
    <col min="8996" max="8999" width="2.44140625" style="166" customWidth="1"/>
    <col min="9000" max="9216" width="20.6640625" style="166"/>
    <col min="9217" max="9217" width="4.6640625" style="166" customWidth="1"/>
    <col min="9218" max="9218" width="59.6640625" style="166" customWidth="1"/>
    <col min="9219" max="9219" width="13.77734375" style="166" customWidth="1"/>
    <col min="9220" max="9220" width="13" style="166" customWidth="1"/>
    <col min="9221" max="9221" width="11.33203125" style="166" customWidth="1"/>
    <col min="9222" max="9222" width="13.88671875" style="166" customWidth="1"/>
    <col min="9223" max="9223" width="12.5546875" style="166" customWidth="1"/>
    <col min="9224" max="9224" width="11.33203125" style="166" customWidth="1"/>
    <col min="9225" max="9225" width="13.88671875" style="166" customWidth="1"/>
    <col min="9226" max="9233" width="11.33203125" style="166" customWidth="1"/>
    <col min="9234" max="9234" width="14.44140625" style="166" customWidth="1"/>
    <col min="9235" max="9236" width="11.33203125" style="166" customWidth="1"/>
    <col min="9237" max="9237" width="14.21875" style="166" customWidth="1"/>
    <col min="9238" max="9238" width="11.33203125" style="166" customWidth="1"/>
    <col min="9239" max="9239" width="15.5546875" style="166" customWidth="1"/>
    <col min="9240" max="9240" width="13" style="166" customWidth="1"/>
    <col min="9241" max="9241" width="12.21875" style="166" customWidth="1"/>
    <col min="9242" max="9242" width="12.6640625" style="166" customWidth="1"/>
    <col min="9243" max="9243" width="11.33203125" style="166" customWidth="1"/>
    <col min="9244" max="9244" width="14.77734375" style="166" customWidth="1"/>
    <col min="9245" max="9245" width="16.109375" style="166" customWidth="1"/>
    <col min="9246" max="9246" width="11.33203125" style="166" customWidth="1"/>
    <col min="9247" max="9247" width="16.33203125" style="166" customWidth="1"/>
    <col min="9248" max="9248" width="1.109375" style="166" customWidth="1"/>
    <col min="9249" max="9249" width="2.44140625" style="166" customWidth="1"/>
    <col min="9250" max="9250" width="10.77734375" style="166" customWidth="1"/>
    <col min="9251" max="9251" width="8.6640625" style="166" customWidth="1"/>
    <col min="9252" max="9255" width="2.44140625" style="166" customWidth="1"/>
    <col min="9256" max="9472" width="20.6640625" style="166"/>
    <col min="9473" max="9473" width="4.6640625" style="166" customWidth="1"/>
    <col min="9474" max="9474" width="59.6640625" style="166" customWidth="1"/>
    <col min="9475" max="9475" width="13.77734375" style="166" customWidth="1"/>
    <col min="9476" max="9476" width="13" style="166" customWidth="1"/>
    <col min="9477" max="9477" width="11.33203125" style="166" customWidth="1"/>
    <col min="9478" max="9478" width="13.88671875" style="166" customWidth="1"/>
    <col min="9479" max="9479" width="12.5546875" style="166" customWidth="1"/>
    <col min="9480" max="9480" width="11.33203125" style="166" customWidth="1"/>
    <col min="9481" max="9481" width="13.88671875" style="166" customWidth="1"/>
    <col min="9482" max="9489" width="11.33203125" style="166" customWidth="1"/>
    <col min="9490" max="9490" width="14.44140625" style="166" customWidth="1"/>
    <col min="9491" max="9492" width="11.33203125" style="166" customWidth="1"/>
    <col min="9493" max="9493" width="14.21875" style="166" customWidth="1"/>
    <col min="9494" max="9494" width="11.33203125" style="166" customWidth="1"/>
    <col min="9495" max="9495" width="15.5546875" style="166" customWidth="1"/>
    <col min="9496" max="9496" width="13" style="166" customWidth="1"/>
    <col min="9497" max="9497" width="12.21875" style="166" customWidth="1"/>
    <col min="9498" max="9498" width="12.6640625" style="166" customWidth="1"/>
    <col min="9499" max="9499" width="11.33203125" style="166" customWidth="1"/>
    <col min="9500" max="9500" width="14.77734375" style="166" customWidth="1"/>
    <col min="9501" max="9501" width="16.109375" style="166" customWidth="1"/>
    <col min="9502" max="9502" width="11.33203125" style="166" customWidth="1"/>
    <col min="9503" max="9503" width="16.33203125" style="166" customWidth="1"/>
    <col min="9504" max="9504" width="1.109375" style="166" customWidth="1"/>
    <col min="9505" max="9505" width="2.44140625" style="166" customWidth="1"/>
    <col min="9506" max="9506" width="10.77734375" style="166" customWidth="1"/>
    <col min="9507" max="9507" width="8.6640625" style="166" customWidth="1"/>
    <col min="9508" max="9511" width="2.44140625" style="166" customWidth="1"/>
    <col min="9512" max="9728" width="20.6640625" style="166"/>
    <col min="9729" max="9729" width="4.6640625" style="166" customWidth="1"/>
    <col min="9730" max="9730" width="59.6640625" style="166" customWidth="1"/>
    <col min="9731" max="9731" width="13.77734375" style="166" customWidth="1"/>
    <col min="9732" max="9732" width="13" style="166" customWidth="1"/>
    <col min="9733" max="9733" width="11.33203125" style="166" customWidth="1"/>
    <col min="9734" max="9734" width="13.88671875" style="166" customWidth="1"/>
    <col min="9735" max="9735" width="12.5546875" style="166" customWidth="1"/>
    <col min="9736" max="9736" width="11.33203125" style="166" customWidth="1"/>
    <col min="9737" max="9737" width="13.88671875" style="166" customWidth="1"/>
    <col min="9738" max="9745" width="11.33203125" style="166" customWidth="1"/>
    <col min="9746" max="9746" width="14.44140625" style="166" customWidth="1"/>
    <col min="9747" max="9748" width="11.33203125" style="166" customWidth="1"/>
    <col min="9749" max="9749" width="14.21875" style="166" customWidth="1"/>
    <col min="9750" max="9750" width="11.33203125" style="166" customWidth="1"/>
    <col min="9751" max="9751" width="15.5546875" style="166" customWidth="1"/>
    <col min="9752" max="9752" width="13" style="166" customWidth="1"/>
    <col min="9753" max="9753" width="12.21875" style="166" customWidth="1"/>
    <col min="9754" max="9754" width="12.6640625" style="166" customWidth="1"/>
    <col min="9755" max="9755" width="11.33203125" style="166" customWidth="1"/>
    <col min="9756" max="9756" width="14.77734375" style="166" customWidth="1"/>
    <col min="9757" max="9757" width="16.109375" style="166" customWidth="1"/>
    <col min="9758" max="9758" width="11.33203125" style="166" customWidth="1"/>
    <col min="9759" max="9759" width="16.33203125" style="166" customWidth="1"/>
    <col min="9760" max="9760" width="1.109375" style="166" customWidth="1"/>
    <col min="9761" max="9761" width="2.44140625" style="166" customWidth="1"/>
    <col min="9762" max="9762" width="10.77734375" style="166" customWidth="1"/>
    <col min="9763" max="9763" width="8.6640625" style="166" customWidth="1"/>
    <col min="9764" max="9767" width="2.44140625" style="166" customWidth="1"/>
    <col min="9768" max="9984" width="20.6640625" style="166"/>
    <col min="9985" max="9985" width="4.6640625" style="166" customWidth="1"/>
    <col min="9986" max="9986" width="59.6640625" style="166" customWidth="1"/>
    <col min="9987" max="9987" width="13.77734375" style="166" customWidth="1"/>
    <col min="9988" max="9988" width="13" style="166" customWidth="1"/>
    <col min="9989" max="9989" width="11.33203125" style="166" customWidth="1"/>
    <col min="9990" max="9990" width="13.88671875" style="166" customWidth="1"/>
    <col min="9991" max="9991" width="12.5546875" style="166" customWidth="1"/>
    <col min="9992" max="9992" width="11.33203125" style="166" customWidth="1"/>
    <col min="9993" max="9993" width="13.88671875" style="166" customWidth="1"/>
    <col min="9994" max="10001" width="11.33203125" style="166" customWidth="1"/>
    <col min="10002" max="10002" width="14.44140625" style="166" customWidth="1"/>
    <col min="10003" max="10004" width="11.33203125" style="166" customWidth="1"/>
    <col min="10005" max="10005" width="14.21875" style="166" customWidth="1"/>
    <col min="10006" max="10006" width="11.33203125" style="166" customWidth="1"/>
    <col min="10007" max="10007" width="15.5546875" style="166" customWidth="1"/>
    <col min="10008" max="10008" width="13" style="166" customWidth="1"/>
    <col min="10009" max="10009" width="12.21875" style="166" customWidth="1"/>
    <col min="10010" max="10010" width="12.6640625" style="166" customWidth="1"/>
    <col min="10011" max="10011" width="11.33203125" style="166" customWidth="1"/>
    <col min="10012" max="10012" width="14.77734375" style="166" customWidth="1"/>
    <col min="10013" max="10013" width="16.109375" style="166" customWidth="1"/>
    <col min="10014" max="10014" width="11.33203125" style="166" customWidth="1"/>
    <col min="10015" max="10015" width="16.33203125" style="166" customWidth="1"/>
    <col min="10016" max="10016" width="1.109375" style="166" customWidth="1"/>
    <col min="10017" max="10017" width="2.44140625" style="166" customWidth="1"/>
    <col min="10018" max="10018" width="10.77734375" style="166" customWidth="1"/>
    <col min="10019" max="10019" width="8.6640625" style="166" customWidth="1"/>
    <col min="10020" max="10023" width="2.44140625" style="166" customWidth="1"/>
    <col min="10024" max="10240" width="20.6640625" style="166"/>
    <col min="10241" max="10241" width="4.6640625" style="166" customWidth="1"/>
    <col min="10242" max="10242" width="59.6640625" style="166" customWidth="1"/>
    <col min="10243" max="10243" width="13.77734375" style="166" customWidth="1"/>
    <col min="10244" max="10244" width="13" style="166" customWidth="1"/>
    <col min="10245" max="10245" width="11.33203125" style="166" customWidth="1"/>
    <col min="10246" max="10246" width="13.88671875" style="166" customWidth="1"/>
    <col min="10247" max="10247" width="12.5546875" style="166" customWidth="1"/>
    <col min="10248" max="10248" width="11.33203125" style="166" customWidth="1"/>
    <col min="10249" max="10249" width="13.88671875" style="166" customWidth="1"/>
    <col min="10250" max="10257" width="11.33203125" style="166" customWidth="1"/>
    <col min="10258" max="10258" width="14.44140625" style="166" customWidth="1"/>
    <col min="10259" max="10260" width="11.33203125" style="166" customWidth="1"/>
    <col min="10261" max="10261" width="14.21875" style="166" customWidth="1"/>
    <col min="10262" max="10262" width="11.33203125" style="166" customWidth="1"/>
    <col min="10263" max="10263" width="15.5546875" style="166" customWidth="1"/>
    <col min="10264" max="10264" width="13" style="166" customWidth="1"/>
    <col min="10265" max="10265" width="12.21875" style="166" customWidth="1"/>
    <col min="10266" max="10266" width="12.6640625" style="166" customWidth="1"/>
    <col min="10267" max="10267" width="11.33203125" style="166" customWidth="1"/>
    <col min="10268" max="10268" width="14.77734375" style="166" customWidth="1"/>
    <col min="10269" max="10269" width="16.109375" style="166" customWidth="1"/>
    <col min="10270" max="10270" width="11.33203125" style="166" customWidth="1"/>
    <col min="10271" max="10271" width="16.33203125" style="166" customWidth="1"/>
    <col min="10272" max="10272" width="1.109375" style="166" customWidth="1"/>
    <col min="10273" max="10273" width="2.44140625" style="166" customWidth="1"/>
    <col min="10274" max="10274" width="10.77734375" style="166" customWidth="1"/>
    <col min="10275" max="10275" width="8.6640625" style="166" customWidth="1"/>
    <col min="10276" max="10279" width="2.44140625" style="166" customWidth="1"/>
    <col min="10280" max="10496" width="20.6640625" style="166"/>
    <col min="10497" max="10497" width="4.6640625" style="166" customWidth="1"/>
    <col min="10498" max="10498" width="59.6640625" style="166" customWidth="1"/>
    <col min="10499" max="10499" width="13.77734375" style="166" customWidth="1"/>
    <col min="10500" max="10500" width="13" style="166" customWidth="1"/>
    <col min="10501" max="10501" width="11.33203125" style="166" customWidth="1"/>
    <col min="10502" max="10502" width="13.88671875" style="166" customWidth="1"/>
    <col min="10503" max="10503" width="12.5546875" style="166" customWidth="1"/>
    <col min="10504" max="10504" width="11.33203125" style="166" customWidth="1"/>
    <col min="10505" max="10505" width="13.88671875" style="166" customWidth="1"/>
    <col min="10506" max="10513" width="11.33203125" style="166" customWidth="1"/>
    <col min="10514" max="10514" width="14.44140625" style="166" customWidth="1"/>
    <col min="10515" max="10516" width="11.33203125" style="166" customWidth="1"/>
    <col min="10517" max="10517" width="14.21875" style="166" customWidth="1"/>
    <col min="10518" max="10518" width="11.33203125" style="166" customWidth="1"/>
    <col min="10519" max="10519" width="15.5546875" style="166" customWidth="1"/>
    <col min="10520" max="10520" width="13" style="166" customWidth="1"/>
    <col min="10521" max="10521" width="12.21875" style="166" customWidth="1"/>
    <col min="10522" max="10522" width="12.6640625" style="166" customWidth="1"/>
    <col min="10523" max="10523" width="11.33203125" style="166" customWidth="1"/>
    <col min="10524" max="10524" width="14.77734375" style="166" customWidth="1"/>
    <col min="10525" max="10525" width="16.109375" style="166" customWidth="1"/>
    <col min="10526" max="10526" width="11.33203125" style="166" customWidth="1"/>
    <col min="10527" max="10527" width="16.33203125" style="166" customWidth="1"/>
    <col min="10528" max="10528" width="1.109375" style="166" customWidth="1"/>
    <col min="10529" max="10529" width="2.44140625" style="166" customWidth="1"/>
    <col min="10530" max="10530" width="10.77734375" style="166" customWidth="1"/>
    <col min="10531" max="10531" width="8.6640625" style="166" customWidth="1"/>
    <col min="10532" max="10535" width="2.44140625" style="166" customWidth="1"/>
    <col min="10536" max="10752" width="20.6640625" style="166"/>
    <col min="10753" max="10753" width="4.6640625" style="166" customWidth="1"/>
    <col min="10754" max="10754" width="59.6640625" style="166" customWidth="1"/>
    <col min="10755" max="10755" width="13.77734375" style="166" customWidth="1"/>
    <col min="10756" max="10756" width="13" style="166" customWidth="1"/>
    <col min="10757" max="10757" width="11.33203125" style="166" customWidth="1"/>
    <col min="10758" max="10758" width="13.88671875" style="166" customWidth="1"/>
    <col min="10759" max="10759" width="12.5546875" style="166" customWidth="1"/>
    <col min="10760" max="10760" width="11.33203125" style="166" customWidth="1"/>
    <col min="10761" max="10761" width="13.88671875" style="166" customWidth="1"/>
    <col min="10762" max="10769" width="11.33203125" style="166" customWidth="1"/>
    <col min="10770" max="10770" width="14.44140625" style="166" customWidth="1"/>
    <col min="10771" max="10772" width="11.33203125" style="166" customWidth="1"/>
    <col min="10773" max="10773" width="14.21875" style="166" customWidth="1"/>
    <col min="10774" max="10774" width="11.33203125" style="166" customWidth="1"/>
    <col min="10775" max="10775" width="15.5546875" style="166" customWidth="1"/>
    <col min="10776" max="10776" width="13" style="166" customWidth="1"/>
    <col min="10777" max="10777" width="12.21875" style="166" customWidth="1"/>
    <col min="10778" max="10778" width="12.6640625" style="166" customWidth="1"/>
    <col min="10779" max="10779" width="11.33203125" style="166" customWidth="1"/>
    <col min="10780" max="10780" width="14.77734375" style="166" customWidth="1"/>
    <col min="10781" max="10781" width="16.109375" style="166" customWidth="1"/>
    <col min="10782" max="10782" width="11.33203125" style="166" customWidth="1"/>
    <col min="10783" max="10783" width="16.33203125" style="166" customWidth="1"/>
    <col min="10784" max="10784" width="1.109375" style="166" customWidth="1"/>
    <col min="10785" max="10785" width="2.44140625" style="166" customWidth="1"/>
    <col min="10786" max="10786" width="10.77734375" style="166" customWidth="1"/>
    <col min="10787" max="10787" width="8.6640625" style="166" customWidth="1"/>
    <col min="10788" max="10791" width="2.44140625" style="166" customWidth="1"/>
    <col min="10792" max="11008" width="20.6640625" style="166"/>
    <col min="11009" max="11009" width="4.6640625" style="166" customWidth="1"/>
    <col min="11010" max="11010" width="59.6640625" style="166" customWidth="1"/>
    <col min="11011" max="11011" width="13.77734375" style="166" customWidth="1"/>
    <col min="11012" max="11012" width="13" style="166" customWidth="1"/>
    <col min="11013" max="11013" width="11.33203125" style="166" customWidth="1"/>
    <col min="11014" max="11014" width="13.88671875" style="166" customWidth="1"/>
    <col min="11015" max="11015" width="12.5546875" style="166" customWidth="1"/>
    <col min="11016" max="11016" width="11.33203125" style="166" customWidth="1"/>
    <col min="11017" max="11017" width="13.88671875" style="166" customWidth="1"/>
    <col min="11018" max="11025" width="11.33203125" style="166" customWidth="1"/>
    <col min="11026" max="11026" width="14.44140625" style="166" customWidth="1"/>
    <col min="11027" max="11028" width="11.33203125" style="166" customWidth="1"/>
    <col min="11029" max="11029" width="14.21875" style="166" customWidth="1"/>
    <col min="11030" max="11030" width="11.33203125" style="166" customWidth="1"/>
    <col min="11031" max="11031" width="15.5546875" style="166" customWidth="1"/>
    <col min="11032" max="11032" width="13" style="166" customWidth="1"/>
    <col min="11033" max="11033" width="12.21875" style="166" customWidth="1"/>
    <col min="11034" max="11034" width="12.6640625" style="166" customWidth="1"/>
    <col min="11035" max="11035" width="11.33203125" style="166" customWidth="1"/>
    <col min="11036" max="11036" width="14.77734375" style="166" customWidth="1"/>
    <col min="11037" max="11037" width="16.109375" style="166" customWidth="1"/>
    <col min="11038" max="11038" width="11.33203125" style="166" customWidth="1"/>
    <col min="11039" max="11039" width="16.33203125" style="166" customWidth="1"/>
    <col min="11040" max="11040" width="1.109375" style="166" customWidth="1"/>
    <col min="11041" max="11041" width="2.44140625" style="166" customWidth="1"/>
    <col min="11042" max="11042" width="10.77734375" style="166" customWidth="1"/>
    <col min="11043" max="11043" width="8.6640625" style="166" customWidth="1"/>
    <col min="11044" max="11047" width="2.44140625" style="166" customWidth="1"/>
    <col min="11048" max="11264" width="20.6640625" style="166"/>
    <col min="11265" max="11265" width="4.6640625" style="166" customWidth="1"/>
    <col min="11266" max="11266" width="59.6640625" style="166" customWidth="1"/>
    <col min="11267" max="11267" width="13.77734375" style="166" customWidth="1"/>
    <col min="11268" max="11268" width="13" style="166" customWidth="1"/>
    <col min="11269" max="11269" width="11.33203125" style="166" customWidth="1"/>
    <col min="11270" max="11270" width="13.88671875" style="166" customWidth="1"/>
    <col min="11271" max="11271" width="12.5546875" style="166" customWidth="1"/>
    <col min="11272" max="11272" width="11.33203125" style="166" customWidth="1"/>
    <col min="11273" max="11273" width="13.88671875" style="166" customWidth="1"/>
    <col min="11274" max="11281" width="11.33203125" style="166" customWidth="1"/>
    <col min="11282" max="11282" width="14.44140625" style="166" customWidth="1"/>
    <col min="11283" max="11284" width="11.33203125" style="166" customWidth="1"/>
    <col min="11285" max="11285" width="14.21875" style="166" customWidth="1"/>
    <col min="11286" max="11286" width="11.33203125" style="166" customWidth="1"/>
    <col min="11287" max="11287" width="15.5546875" style="166" customWidth="1"/>
    <col min="11288" max="11288" width="13" style="166" customWidth="1"/>
    <col min="11289" max="11289" width="12.21875" style="166" customWidth="1"/>
    <col min="11290" max="11290" width="12.6640625" style="166" customWidth="1"/>
    <col min="11291" max="11291" width="11.33203125" style="166" customWidth="1"/>
    <col min="11292" max="11292" width="14.77734375" style="166" customWidth="1"/>
    <col min="11293" max="11293" width="16.109375" style="166" customWidth="1"/>
    <col min="11294" max="11294" width="11.33203125" style="166" customWidth="1"/>
    <col min="11295" max="11295" width="16.33203125" style="166" customWidth="1"/>
    <col min="11296" max="11296" width="1.109375" style="166" customWidth="1"/>
    <col min="11297" max="11297" width="2.44140625" style="166" customWidth="1"/>
    <col min="11298" max="11298" width="10.77734375" style="166" customWidth="1"/>
    <col min="11299" max="11299" width="8.6640625" style="166" customWidth="1"/>
    <col min="11300" max="11303" width="2.44140625" style="166" customWidth="1"/>
    <col min="11304" max="11520" width="20.6640625" style="166"/>
    <col min="11521" max="11521" width="4.6640625" style="166" customWidth="1"/>
    <col min="11522" max="11522" width="59.6640625" style="166" customWidth="1"/>
    <col min="11523" max="11523" width="13.77734375" style="166" customWidth="1"/>
    <col min="11524" max="11524" width="13" style="166" customWidth="1"/>
    <col min="11525" max="11525" width="11.33203125" style="166" customWidth="1"/>
    <col min="11526" max="11526" width="13.88671875" style="166" customWidth="1"/>
    <col min="11527" max="11527" width="12.5546875" style="166" customWidth="1"/>
    <col min="11528" max="11528" width="11.33203125" style="166" customWidth="1"/>
    <col min="11529" max="11529" width="13.88671875" style="166" customWidth="1"/>
    <col min="11530" max="11537" width="11.33203125" style="166" customWidth="1"/>
    <col min="11538" max="11538" width="14.44140625" style="166" customWidth="1"/>
    <col min="11539" max="11540" width="11.33203125" style="166" customWidth="1"/>
    <col min="11541" max="11541" width="14.21875" style="166" customWidth="1"/>
    <col min="11542" max="11542" width="11.33203125" style="166" customWidth="1"/>
    <col min="11543" max="11543" width="15.5546875" style="166" customWidth="1"/>
    <col min="11544" max="11544" width="13" style="166" customWidth="1"/>
    <col min="11545" max="11545" width="12.21875" style="166" customWidth="1"/>
    <col min="11546" max="11546" width="12.6640625" style="166" customWidth="1"/>
    <col min="11547" max="11547" width="11.33203125" style="166" customWidth="1"/>
    <col min="11548" max="11548" width="14.77734375" style="166" customWidth="1"/>
    <col min="11549" max="11549" width="16.109375" style="166" customWidth="1"/>
    <col min="11550" max="11550" width="11.33203125" style="166" customWidth="1"/>
    <col min="11551" max="11551" width="16.33203125" style="166" customWidth="1"/>
    <col min="11552" max="11552" width="1.109375" style="166" customWidth="1"/>
    <col min="11553" max="11553" width="2.44140625" style="166" customWidth="1"/>
    <col min="11554" max="11554" width="10.77734375" style="166" customWidth="1"/>
    <col min="11555" max="11555" width="8.6640625" style="166" customWidth="1"/>
    <col min="11556" max="11559" width="2.44140625" style="166" customWidth="1"/>
    <col min="11560" max="11776" width="20.6640625" style="166"/>
    <col min="11777" max="11777" width="4.6640625" style="166" customWidth="1"/>
    <col min="11778" max="11778" width="59.6640625" style="166" customWidth="1"/>
    <col min="11779" max="11779" width="13.77734375" style="166" customWidth="1"/>
    <col min="11780" max="11780" width="13" style="166" customWidth="1"/>
    <col min="11781" max="11781" width="11.33203125" style="166" customWidth="1"/>
    <col min="11782" max="11782" width="13.88671875" style="166" customWidth="1"/>
    <col min="11783" max="11783" width="12.5546875" style="166" customWidth="1"/>
    <col min="11784" max="11784" width="11.33203125" style="166" customWidth="1"/>
    <col min="11785" max="11785" width="13.88671875" style="166" customWidth="1"/>
    <col min="11786" max="11793" width="11.33203125" style="166" customWidth="1"/>
    <col min="11794" max="11794" width="14.44140625" style="166" customWidth="1"/>
    <col min="11795" max="11796" width="11.33203125" style="166" customWidth="1"/>
    <col min="11797" max="11797" width="14.21875" style="166" customWidth="1"/>
    <col min="11798" max="11798" width="11.33203125" style="166" customWidth="1"/>
    <col min="11799" max="11799" width="15.5546875" style="166" customWidth="1"/>
    <col min="11800" max="11800" width="13" style="166" customWidth="1"/>
    <col min="11801" max="11801" width="12.21875" style="166" customWidth="1"/>
    <col min="11802" max="11802" width="12.6640625" style="166" customWidth="1"/>
    <col min="11803" max="11803" width="11.33203125" style="166" customWidth="1"/>
    <col min="11804" max="11804" width="14.77734375" style="166" customWidth="1"/>
    <col min="11805" max="11805" width="16.109375" style="166" customWidth="1"/>
    <col min="11806" max="11806" width="11.33203125" style="166" customWidth="1"/>
    <col min="11807" max="11807" width="16.33203125" style="166" customWidth="1"/>
    <col min="11808" max="11808" width="1.109375" style="166" customWidth="1"/>
    <col min="11809" max="11809" width="2.44140625" style="166" customWidth="1"/>
    <col min="11810" max="11810" width="10.77734375" style="166" customWidth="1"/>
    <col min="11811" max="11811" width="8.6640625" style="166" customWidth="1"/>
    <col min="11812" max="11815" width="2.44140625" style="166" customWidth="1"/>
    <col min="11816" max="12032" width="20.6640625" style="166"/>
    <col min="12033" max="12033" width="4.6640625" style="166" customWidth="1"/>
    <col min="12034" max="12034" width="59.6640625" style="166" customWidth="1"/>
    <col min="12035" max="12035" width="13.77734375" style="166" customWidth="1"/>
    <col min="12036" max="12036" width="13" style="166" customWidth="1"/>
    <col min="12037" max="12037" width="11.33203125" style="166" customWidth="1"/>
    <col min="12038" max="12038" width="13.88671875" style="166" customWidth="1"/>
    <col min="12039" max="12039" width="12.5546875" style="166" customWidth="1"/>
    <col min="12040" max="12040" width="11.33203125" style="166" customWidth="1"/>
    <col min="12041" max="12041" width="13.88671875" style="166" customWidth="1"/>
    <col min="12042" max="12049" width="11.33203125" style="166" customWidth="1"/>
    <col min="12050" max="12050" width="14.44140625" style="166" customWidth="1"/>
    <col min="12051" max="12052" width="11.33203125" style="166" customWidth="1"/>
    <col min="12053" max="12053" width="14.21875" style="166" customWidth="1"/>
    <col min="12054" max="12054" width="11.33203125" style="166" customWidth="1"/>
    <col min="12055" max="12055" width="15.5546875" style="166" customWidth="1"/>
    <col min="12056" max="12056" width="13" style="166" customWidth="1"/>
    <col min="12057" max="12057" width="12.21875" style="166" customWidth="1"/>
    <col min="12058" max="12058" width="12.6640625" style="166" customWidth="1"/>
    <col min="12059" max="12059" width="11.33203125" style="166" customWidth="1"/>
    <col min="12060" max="12060" width="14.77734375" style="166" customWidth="1"/>
    <col min="12061" max="12061" width="16.109375" style="166" customWidth="1"/>
    <col min="12062" max="12062" width="11.33203125" style="166" customWidth="1"/>
    <col min="12063" max="12063" width="16.33203125" style="166" customWidth="1"/>
    <col min="12064" max="12064" width="1.109375" style="166" customWidth="1"/>
    <col min="12065" max="12065" width="2.44140625" style="166" customWidth="1"/>
    <col min="12066" max="12066" width="10.77734375" style="166" customWidth="1"/>
    <col min="12067" max="12067" width="8.6640625" style="166" customWidth="1"/>
    <col min="12068" max="12071" width="2.44140625" style="166" customWidth="1"/>
    <col min="12072" max="12288" width="20.6640625" style="166"/>
    <col min="12289" max="12289" width="4.6640625" style="166" customWidth="1"/>
    <col min="12290" max="12290" width="59.6640625" style="166" customWidth="1"/>
    <col min="12291" max="12291" width="13.77734375" style="166" customWidth="1"/>
    <col min="12292" max="12292" width="13" style="166" customWidth="1"/>
    <col min="12293" max="12293" width="11.33203125" style="166" customWidth="1"/>
    <col min="12294" max="12294" width="13.88671875" style="166" customWidth="1"/>
    <col min="12295" max="12295" width="12.5546875" style="166" customWidth="1"/>
    <col min="12296" max="12296" width="11.33203125" style="166" customWidth="1"/>
    <col min="12297" max="12297" width="13.88671875" style="166" customWidth="1"/>
    <col min="12298" max="12305" width="11.33203125" style="166" customWidth="1"/>
    <col min="12306" max="12306" width="14.44140625" style="166" customWidth="1"/>
    <col min="12307" max="12308" width="11.33203125" style="166" customWidth="1"/>
    <col min="12309" max="12309" width="14.21875" style="166" customWidth="1"/>
    <col min="12310" max="12310" width="11.33203125" style="166" customWidth="1"/>
    <col min="12311" max="12311" width="15.5546875" style="166" customWidth="1"/>
    <col min="12312" max="12312" width="13" style="166" customWidth="1"/>
    <col min="12313" max="12313" width="12.21875" style="166" customWidth="1"/>
    <col min="12314" max="12314" width="12.6640625" style="166" customWidth="1"/>
    <col min="12315" max="12315" width="11.33203125" style="166" customWidth="1"/>
    <col min="12316" max="12316" width="14.77734375" style="166" customWidth="1"/>
    <col min="12317" max="12317" width="16.109375" style="166" customWidth="1"/>
    <col min="12318" max="12318" width="11.33203125" style="166" customWidth="1"/>
    <col min="12319" max="12319" width="16.33203125" style="166" customWidth="1"/>
    <col min="12320" max="12320" width="1.109375" style="166" customWidth="1"/>
    <col min="12321" max="12321" width="2.44140625" style="166" customWidth="1"/>
    <col min="12322" max="12322" width="10.77734375" style="166" customWidth="1"/>
    <col min="12323" max="12323" width="8.6640625" style="166" customWidth="1"/>
    <col min="12324" max="12327" width="2.44140625" style="166" customWidth="1"/>
    <col min="12328" max="12544" width="20.6640625" style="166"/>
    <col min="12545" max="12545" width="4.6640625" style="166" customWidth="1"/>
    <col min="12546" max="12546" width="59.6640625" style="166" customWidth="1"/>
    <col min="12547" max="12547" width="13.77734375" style="166" customWidth="1"/>
    <col min="12548" max="12548" width="13" style="166" customWidth="1"/>
    <col min="12549" max="12549" width="11.33203125" style="166" customWidth="1"/>
    <col min="12550" max="12550" width="13.88671875" style="166" customWidth="1"/>
    <col min="12551" max="12551" width="12.5546875" style="166" customWidth="1"/>
    <col min="12552" max="12552" width="11.33203125" style="166" customWidth="1"/>
    <col min="12553" max="12553" width="13.88671875" style="166" customWidth="1"/>
    <col min="12554" max="12561" width="11.33203125" style="166" customWidth="1"/>
    <col min="12562" max="12562" width="14.44140625" style="166" customWidth="1"/>
    <col min="12563" max="12564" width="11.33203125" style="166" customWidth="1"/>
    <col min="12565" max="12565" width="14.21875" style="166" customWidth="1"/>
    <col min="12566" max="12566" width="11.33203125" style="166" customWidth="1"/>
    <col min="12567" max="12567" width="15.5546875" style="166" customWidth="1"/>
    <col min="12568" max="12568" width="13" style="166" customWidth="1"/>
    <col min="12569" max="12569" width="12.21875" style="166" customWidth="1"/>
    <col min="12570" max="12570" width="12.6640625" style="166" customWidth="1"/>
    <col min="12571" max="12571" width="11.33203125" style="166" customWidth="1"/>
    <col min="12572" max="12572" width="14.77734375" style="166" customWidth="1"/>
    <col min="12573" max="12573" width="16.109375" style="166" customWidth="1"/>
    <col min="12574" max="12574" width="11.33203125" style="166" customWidth="1"/>
    <col min="12575" max="12575" width="16.33203125" style="166" customWidth="1"/>
    <col min="12576" max="12576" width="1.109375" style="166" customWidth="1"/>
    <col min="12577" max="12577" width="2.44140625" style="166" customWidth="1"/>
    <col min="12578" max="12578" width="10.77734375" style="166" customWidth="1"/>
    <col min="12579" max="12579" width="8.6640625" style="166" customWidth="1"/>
    <col min="12580" max="12583" width="2.44140625" style="166" customWidth="1"/>
    <col min="12584" max="12800" width="20.6640625" style="166"/>
    <col min="12801" max="12801" width="4.6640625" style="166" customWidth="1"/>
    <col min="12802" max="12802" width="59.6640625" style="166" customWidth="1"/>
    <col min="12803" max="12803" width="13.77734375" style="166" customWidth="1"/>
    <col min="12804" max="12804" width="13" style="166" customWidth="1"/>
    <col min="12805" max="12805" width="11.33203125" style="166" customWidth="1"/>
    <col min="12806" max="12806" width="13.88671875" style="166" customWidth="1"/>
    <col min="12807" max="12807" width="12.5546875" style="166" customWidth="1"/>
    <col min="12808" max="12808" width="11.33203125" style="166" customWidth="1"/>
    <col min="12809" max="12809" width="13.88671875" style="166" customWidth="1"/>
    <col min="12810" max="12817" width="11.33203125" style="166" customWidth="1"/>
    <col min="12818" max="12818" width="14.44140625" style="166" customWidth="1"/>
    <col min="12819" max="12820" width="11.33203125" style="166" customWidth="1"/>
    <col min="12821" max="12821" width="14.21875" style="166" customWidth="1"/>
    <col min="12822" max="12822" width="11.33203125" style="166" customWidth="1"/>
    <col min="12823" max="12823" width="15.5546875" style="166" customWidth="1"/>
    <col min="12824" max="12824" width="13" style="166" customWidth="1"/>
    <col min="12825" max="12825" width="12.21875" style="166" customWidth="1"/>
    <col min="12826" max="12826" width="12.6640625" style="166" customWidth="1"/>
    <col min="12827" max="12827" width="11.33203125" style="166" customWidth="1"/>
    <col min="12828" max="12828" width="14.77734375" style="166" customWidth="1"/>
    <col min="12829" max="12829" width="16.109375" style="166" customWidth="1"/>
    <col min="12830" max="12830" width="11.33203125" style="166" customWidth="1"/>
    <col min="12831" max="12831" width="16.33203125" style="166" customWidth="1"/>
    <col min="12832" max="12832" width="1.109375" style="166" customWidth="1"/>
    <col min="12833" max="12833" width="2.44140625" style="166" customWidth="1"/>
    <col min="12834" max="12834" width="10.77734375" style="166" customWidth="1"/>
    <col min="12835" max="12835" width="8.6640625" style="166" customWidth="1"/>
    <col min="12836" max="12839" width="2.44140625" style="166" customWidth="1"/>
    <col min="12840" max="13056" width="20.6640625" style="166"/>
    <col min="13057" max="13057" width="4.6640625" style="166" customWidth="1"/>
    <col min="13058" max="13058" width="59.6640625" style="166" customWidth="1"/>
    <col min="13059" max="13059" width="13.77734375" style="166" customWidth="1"/>
    <col min="13060" max="13060" width="13" style="166" customWidth="1"/>
    <col min="13061" max="13061" width="11.33203125" style="166" customWidth="1"/>
    <col min="13062" max="13062" width="13.88671875" style="166" customWidth="1"/>
    <col min="13063" max="13063" width="12.5546875" style="166" customWidth="1"/>
    <col min="13064" max="13064" width="11.33203125" style="166" customWidth="1"/>
    <col min="13065" max="13065" width="13.88671875" style="166" customWidth="1"/>
    <col min="13066" max="13073" width="11.33203125" style="166" customWidth="1"/>
    <col min="13074" max="13074" width="14.44140625" style="166" customWidth="1"/>
    <col min="13075" max="13076" width="11.33203125" style="166" customWidth="1"/>
    <col min="13077" max="13077" width="14.21875" style="166" customWidth="1"/>
    <col min="13078" max="13078" width="11.33203125" style="166" customWidth="1"/>
    <col min="13079" max="13079" width="15.5546875" style="166" customWidth="1"/>
    <col min="13080" max="13080" width="13" style="166" customWidth="1"/>
    <col min="13081" max="13081" width="12.21875" style="166" customWidth="1"/>
    <col min="13082" max="13082" width="12.6640625" style="166" customWidth="1"/>
    <col min="13083" max="13083" width="11.33203125" style="166" customWidth="1"/>
    <col min="13084" max="13084" width="14.77734375" style="166" customWidth="1"/>
    <col min="13085" max="13085" width="16.109375" style="166" customWidth="1"/>
    <col min="13086" max="13086" width="11.33203125" style="166" customWidth="1"/>
    <col min="13087" max="13087" width="16.33203125" style="166" customWidth="1"/>
    <col min="13088" max="13088" width="1.109375" style="166" customWidth="1"/>
    <col min="13089" max="13089" width="2.44140625" style="166" customWidth="1"/>
    <col min="13090" max="13090" width="10.77734375" style="166" customWidth="1"/>
    <col min="13091" max="13091" width="8.6640625" style="166" customWidth="1"/>
    <col min="13092" max="13095" width="2.44140625" style="166" customWidth="1"/>
    <col min="13096" max="13312" width="20.6640625" style="166"/>
    <col min="13313" max="13313" width="4.6640625" style="166" customWidth="1"/>
    <col min="13314" max="13314" width="59.6640625" style="166" customWidth="1"/>
    <col min="13315" max="13315" width="13.77734375" style="166" customWidth="1"/>
    <col min="13316" max="13316" width="13" style="166" customWidth="1"/>
    <col min="13317" max="13317" width="11.33203125" style="166" customWidth="1"/>
    <col min="13318" max="13318" width="13.88671875" style="166" customWidth="1"/>
    <col min="13319" max="13319" width="12.5546875" style="166" customWidth="1"/>
    <col min="13320" max="13320" width="11.33203125" style="166" customWidth="1"/>
    <col min="13321" max="13321" width="13.88671875" style="166" customWidth="1"/>
    <col min="13322" max="13329" width="11.33203125" style="166" customWidth="1"/>
    <col min="13330" max="13330" width="14.44140625" style="166" customWidth="1"/>
    <col min="13331" max="13332" width="11.33203125" style="166" customWidth="1"/>
    <col min="13333" max="13333" width="14.21875" style="166" customWidth="1"/>
    <col min="13334" max="13334" width="11.33203125" style="166" customWidth="1"/>
    <col min="13335" max="13335" width="15.5546875" style="166" customWidth="1"/>
    <col min="13336" max="13336" width="13" style="166" customWidth="1"/>
    <col min="13337" max="13337" width="12.21875" style="166" customWidth="1"/>
    <col min="13338" max="13338" width="12.6640625" style="166" customWidth="1"/>
    <col min="13339" max="13339" width="11.33203125" style="166" customWidth="1"/>
    <col min="13340" max="13340" width="14.77734375" style="166" customWidth="1"/>
    <col min="13341" max="13341" width="16.109375" style="166" customWidth="1"/>
    <col min="13342" max="13342" width="11.33203125" style="166" customWidth="1"/>
    <col min="13343" max="13343" width="16.33203125" style="166" customWidth="1"/>
    <col min="13344" max="13344" width="1.109375" style="166" customWidth="1"/>
    <col min="13345" max="13345" width="2.44140625" style="166" customWidth="1"/>
    <col min="13346" max="13346" width="10.77734375" style="166" customWidth="1"/>
    <col min="13347" max="13347" width="8.6640625" style="166" customWidth="1"/>
    <col min="13348" max="13351" width="2.44140625" style="166" customWidth="1"/>
    <col min="13352" max="13568" width="20.6640625" style="166"/>
    <col min="13569" max="13569" width="4.6640625" style="166" customWidth="1"/>
    <col min="13570" max="13570" width="59.6640625" style="166" customWidth="1"/>
    <col min="13571" max="13571" width="13.77734375" style="166" customWidth="1"/>
    <col min="13572" max="13572" width="13" style="166" customWidth="1"/>
    <col min="13573" max="13573" width="11.33203125" style="166" customWidth="1"/>
    <col min="13574" max="13574" width="13.88671875" style="166" customWidth="1"/>
    <col min="13575" max="13575" width="12.5546875" style="166" customWidth="1"/>
    <col min="13576" max="13576" width="11.33203125" style="166" customWidth="1"/>
    <col min="13577" max="13577" width="13.88671875" style="166" customWidth="1"/>
    <col min="13578" max="13585" width="11.33203125" style="166" customWidth="1"/>
    <col min="13586" max="13586" width="14.44140625" style="166" customWidth="1"/>
    <col min="13587" max="13588" width="11.33203125" style="166" customWidth="1"/>
    <col min="13589" max="13589" width="14.21875" style="166" customWidth="1"/>
    <col min="13590" max="13590" width="11.33203125" style="166" customWidth="1"/>
    <col min="13591" max="13591" width="15.5546875" style="166" customWidth="1"/>
    <col min="13592" max="13592" width="13" style="166" customWidth="1"/>
    <col min="13593" max="13593" width="12.21875" style="166" customWidth="1"/>
    <col min="13594" max="13594" width="12.6640625" style="166" customWidth="1"/>
    <col min="13595" max="13595" width="11.33203125" style="166" customWidth="1"/>
    <col min="13596" max="13596" width="14.77734375" style="166" customWidth="1"/>
    <col min="13597" max="13597" width="16.109375" style="166" customWidth="1"/>
    <col min="13598" max="13598" width="11.33203125" style="166" customWidth="1"/>
    <col min="13599" max="13599" width="16.33203125" style="166" customWidth="1"/>
    <col min="13600" max="13600" width="1.109375" style="166" customWidth="1"/>
    <col min="13601" max="13601" width="2.44140625" style="166" customWidth="1"/>
    <col min="13602" max="13602" width="10.77734375" style="166" customWidth="1"/>
    <col min="13603" max="13603" width="8.6640625" style="166" customWidth="1"/>
    <col min="13604" max="13607" width="2.44140625" style="166" customWidth="1"/>
    <col min="13608" max="13824" width="20.6640625" style="166"/>
    <col min="13825" max="13825" width="4.6640625" style="166" customWidth="1"/>
    <col min="13826" max="13826" width="59.6640625" style="166" customWidth="1"/>
    <col min="13827" max="13827" width="13.77734375" style="166" customWidth="1"/>
    <col min="13828" max="13828" width="13" style="166" customWidth="1"/>
    <col min="13829" max="13829" width="11.33203125" style="166" customWidth="1"/>
    <col min="13830" max="13830" width="13.88671875" style="166" customWidth="1"/>
    <col min="13831" max="13831" width="12.5546875" style="166" customWidth="1"/>
    <col min="13832" max="13832" width="11.33203125" style="166" customWidth="1"/>
    <col min="13833" max="13833" width="13.88671875" style="166" customWidth="1"/>
    <col min="13834" max="13841" width="11.33203125" style="166" customWidth="1"/>
    <col min="13842" max="13842" width="14.44140625" style="166" customWidth="1"/>
    <col min="13843" max="13844" width="11.33203125" style="166" customWidth="1"/>
    <col min="13845" max="13845" width="14.21875" style="166" customWidth="1"/>
    <col min="13846" max="13846" width="11.33203125" style="166" customWidth="1"/>
    <col min="13847" max="13847" width="15.5546875" style="166" customWidth="1"/>
    <col min="13848" max="13848" width="13" style="166" customWidth="1"/>
    <col min="13849" max="13849" width="12.21875" style="166" customWidth="1"/>
    <col min="13850" max="13850" width="12.6640625" style="166" customWidth="1"/>
    <col min="13851" max="13851" width="11.33203125" style="166" customWidth="1"/>
    <col min="13852" max="13852" width="14.77734375" style="166" customWidth="1"/>
    <col min="13853" max="13853" width="16.109375" style="166" customWidth="1"/>
    <col min="13854" max="13854" width="11.33203125" style="166" customWidth="1"/>
    <col min="13855" max="13855" width="16.33203125" style="166" customWidth="1"/>
    <col min="13856" max="13856" width="1.109375" style="166" customWidth="1"/>
    <col min="13857" max="13857" width="2.44140625" style="166" customWidth="1"/>
    <col min="13858" max="13858" width="10.77734375" style="166" customWidth="1"/>
    <col min="13859" max="13859" width="8.6640625" style="166" customWidth="1"/>
    <col min="13860" max="13863" width="2.44140625" style="166" customWidth="1"/>
    <col min="13864" max="14080" width="20.6640625" style="166"/>
    <col min="14081" max="14081" width="4.6640625" style="166" customWidth="1"/>
    <col min="14082" max="14082" width="59.6640625" style="166" customWidth="1"/>
    <col min="14083" max="14083" width="13.77734375" style="166" customWidth="1"/>
    <col min="14084" max="14084" width="13" style="166" customWidth="1"/>
    <col min="14085" max="14085" width="11.33203125" style="166" customWidth="1"/>
    <col min="14086" max="14086" width="13.88671875" style="166" customWidth="1"/>
    <col min="14087" max="14087" width="12.5546875" style="166" customWidth="1"/>
    <col min="14088" max="14088" width="11.33203125" style="166" customWidth="1"/>
    <col min="14089" max="14089" width="13.88671875" style="166" customWidth="1"/>
    <col min="14090" max="14097" width="11.33203125" style="166" customWidth="1"/>
    <col min="14098" max="14098" width="14.44140625" style="166" customWidth="1"/>
    <col min="14099" max="14100" width="11.33203125" style="166" customWidth="1"/>
    <col min="14101" max="14101" width="14.21875" style="166" customWidth="1"/>
    <col min="14102" max="14102" width="11.33203125" style="166" customWidth="1"/>
    <col min="14103" max="14103" width="15.5546875" style="166" customWidth="1"/>
    <col min="14104" max="14104" width="13" style="166" customWidth="1"/>
    <col min="14105" max="14105" width="12.21875" style="166" customWidth="1"/>
    <col min="14106" max="14106" width="12.6640625" style="166" customWidth="1"/>
    <col min="14107" max="14107" width="11.33203125" style="166" customWidth="1"/>
    <col min="14108" max="14108" width="14.77734375" style="166" customWidth="1"/>
    <col min="14109" max="14109" width="16.109375" style="166" customWidth="1"/>
    <col min="14110" max="14110" width="11.33203125" style="166" customWidth="1"/>
    <col min="14111" max="14111" width="16.33203125" style="166" customWidth="1"/>
    <col min="14112" max="14112" width="1.109375" style="166" customWidth="1"/>
    <col min="14113" max="14113" width="2.44140625" style="166" customWidth="1"/>
    <col min="14114" max="14114" width="10.77734375" style="166" customWidth="1"/>
    <col min="14115" max="14115" width="8.6640625" style="166" customWidth="1"/>
    <col min="14116" max="14119" width="2.44140625" style="166" customWidth="1"/>
    <col min="14120" max="14336" width="20.6640625" style="166"/>
    <col min="14337" max="14337" width="4.6640625" style="166" customWidth="1"/>
    <col min="14338" max="14338" width="59.6640625" style="166" customWidth="1"/>
    <col min="14339" max="14339" width="13.77734375" style="166" customWidth="1"/>
    <col min="14340" max="14340" width="13" style="166" customWidth="1"/>
    <col min="14341" max="14341" width="11.33203125" style="166" customWidth="1"/>
    <col min="14342" max="14342" width="13.88671875" style="166" customWidth="1"/>
    <col min="14343" max="14343" width="12.5546875" style="166" customWidth="1"/>
    <col min="14344" max="14344" width="11.33203125" style="166" customWidth="1"/>
    <col min="14345" max="14345" width="13.88671875" style="166" customWidth="1"/>
    <col min="14346" max="14353" width="11.33203125" style="166" customWidth="1"/>
    <col min="14354" max="14354" width="14.44140625" style="166" customWidth="1"/>
    <col min="14355" max="14356" width="11.33203125" style="166" customWidth="1"/>
    <col min="14357" max="14357" width="14.21875" style="166" customWidth="1"/>
    <col min="14358" max="14358" width="11.33203125" style="166" customWidth="1"/>
    <col min="14359" max="14359" width="15.5546875" style="166" customWidth="1"/>
    <col min="14360" max="14360" width="13" style="166" customWidth="1"/>
    <col min="14361" max="14361" width="12.21875" style="166" customWidth="1"/>
    <col min="14362" max="14362" width="12.6640625" style="166" customWidth="1"/>
    <col min="14363" max="14363" width="11.33203125" style="166" customWidth="1"/>
    <col min="14364" max="14364" width="14.77734375" style="166" customWidth="1"/>
    <col min="14365" max="14365" width="16.109375" style="166" customWidth="1"/>
    <col min="14366" max="14366" width="11.33203125" style="166" customWidth="1"/>
    <col min="14367" max="14367" width="16.33203125" style="166" customWidth="1"/>
    <col min="14368" max="14368" width="1.109375" style="166" customWidth="1"/>
    <col min="14369" max="14369" width="2.44140625" style="166" customWidth="1"/>
    <col min="14370" max="14370" width="10.77734375" style="166" customWidth="1"/>
    <col min="14371" max="14371" width="8.6640625" style="166" customWidth="1"/>
    <col min="14372" max="14375" width="2.44140625" style="166" customWidth="1"/>
    <col min="14376" max="14592" width="20.6640625" style="166"/>
    <col min="14593" max="14593" width="4.6640625" style="166" customWidth="1"/>
    <col min="14594" max="14594" width="59.6640625" style="166" customWidth="1"/>
    <col min="14595" max="14595" width="13.77734375" style="166" customWidth="1"/>
    <col min="14596" max="14596" width="13" style="166" customWidth="1"/>
    <col min="14597" max="14597" width="11.33203125" style="166" customWidth="1"/>
    <col min="14598" max="14598" width="13.88671875" style="166" customWidth="1"/>
    <col min="14599" max="14599" width="12.5546875" style="166" customWidth="1"/>
    <col min="14600" max="14600" width="11.33203125" style="166" customWidth="1"/>
    <col min="14601" max="14601" width="13.88671875" style="166" customWidth="1"/>
    <col min="14602" max="14609" width="11.33203125" style="166" customWidth="1"/>
    <col min="14610" max="14610" width="14.44140625" style="166" customWidth="1"/>
    <col min="14611" max="14612" width="11.33203125" style="166" customWidth="1"/>
    <col min="14613" max="14613" width="14.21875" style="166" customWidth="1"/>
    <col min="14614" max="14614" width="11.33203125" style="166" customWidth="1"/>
    <col min="14615" max="14615" width="15.5546875" style="166" customWidth="1"/>
    <col min="14616" max="14616" width="13" style="166" customWidth="1"/>
    <col min="14617" max="14617" width="12.21875" style="166" customWidth="1"/>
    <col min="14618" max="14618" width="12.6640625" style="166" customWidth="1"/>
    <col min="14619" max="14619" width="11.33203125" style="166" customWidth="1"/>
    <col min="14620" max="14620" width="14.77734375" style="166" customWidth="1"/>
    <col min="14621" max="14621" width="16.109375" style="166" customWidth="1"/>
    <col min="14622" max="14622" width="11.33203125" style="166" customWidth="1"/>
    <col min="14623" max="14623" width="16.33203125" style="166" customWidth="1"/>
    <col min="14624" max="14624" width="1.109375" style="166" customWidth="1"/>
    <col min="14625" max="14625" width="2.44140625" style="166" customWidth="1"/>
    <col min="14626" max="14626" width="10.77734375" style="166" customWidth="1"/>
    <col min="14627" max="14627" width="8.6640625" style="166" customWidth="1"/>
    <col min="14628" max="14631" width="2.44140625" style="166" customWidth="1"/>
    <col min="14632" max="14848" width="20.6640625" style="166"/>
    <col min="14849" max="14849" width="4.6640625" style="166" customWidth="1"/>
    <col min="14850" max="14850" width="59.6640625" style="166" customWidth="1"/>
    <col min="14851" max="14851" width="13.77734375" style="166" customWidth="1"/>
    <col min="14852" max="14852" width="13" style="166" customWidth="1"/>
    <col min="14853" max="14853" width="11.33203125" style="166" customWidth="1"/>
    <col min="14854" max="14854" width="13.88671875" style="166" customWidth="1"/>
    <col min="14855" max="14855" width="12.5546875" style="166" customWidth="1"/>
    <col min="14856" max="14856" width="11.33203125" style="166" customWidth="1"/>
    <col min="14857" max="14857" width="13.88671875" style="166" customWidth="1"/>
    <col min="14858" max="14865" width="11.33203125" style="166" customWidth="1"/>
    <col min="14866" max="14866" width="14.44140625" style="166" customWidth="1"/>
    <col min="14867" max="14868" width="11.33203125" style="166" customWidth="1"/>
    <col min="14869" max="14869" width="14.21875" style="166" customWidth="1"/>
    <col min="14870" max="14870" width="11.33203125" style="166" customWidth="1"/>
    <col min="14871" max="14871" width="15.5546875" style="166" customWidth="1"/>
    <col min="14872" max="14872" width="13" style="166" customWidth="1"/>
    <col min="14873" max="14873" width="12.21875" style="166" customWidth="1"/>
    <col min="14874" max="14874" width="12.6640625" style="166" customWidth="1"/>
    <col min="14875" max="14875" width="11.33203125" style="166" customWidth="1"/>
    <col min="14876" max="14876" width="14.77734375" style="166" customWidth="1"/>
    <col min="14877" max="14877" width="16.109375" style="166" customWidth="1"/>
    <col min="14878" max="14878" width="11.33203125" style="166" customWidth="1"/>
    <col min="14879" max="14879" width="16.33203125" style="166" customWidth="1"/>
    <col min="14880" max="14880" width="1.109375" style="166" customWidth="1"/>
    <col min="14881" max="14881" width="2.44140625" style="166" customWidth="1"/>
    <col min="14882" max="14882" width="10.77734375" style="166" customWidth="1"/>
    <col min="14883" max="14883" width="8.6640625" style="166" customWidth="1"/>
    <col min="14884" max="14887" width="2.44140625" style="166" customWidth="1"/>
    <col min="14888" max="15104" width="20.6640625" style="166"/>
    <col min="15105" max="15105" width="4.6640625" style="166" customWidth="1"/>
    <col min="15106" max="15106" width="59.6640625" style="166" customWidth="1"/>
    <col min="15107" max="15107" width="13.77734375" style="166" customWidth="1"/>
    <col min="15108" max="15108" width="13" style="166" customWidth="1"/>
    <col min="15109" max="15109" width="11.33203125" style="166" customWidth="1"/>
    <col min="15110" max="15110" width="13.88671875" style="166" customWidth="1"/>
    <col min="15111" max="15111" width="12.5546875" style="166" customWidth="1"/>
    <col min="15112" max="15112" width="11.33203125" style="166" customWidth="1"/>
    <col min="15113" max="15113" width="13.88671875" style="166" customWidth="1"/>
    <col min="15114" max="15121" width="11.33203125" style="166" customWidth="1"/>
    <col min="15122" max="15122" width="14.44140625" style="166" customWidth="1"/>
    <col min="15123" max="15124" width="11.33203125" style="166" customWidth="1"/>
    <col min="15125" max="15125" width="14.21875" style="166" customWidth="1"/>
    <col min="15126" max="15126" width="11.33203125" style="166" customWidth="1"/>
    <col min="15127" max="15127" width="15.5546875" style="166" customWidth="1"/>
    <col min="15128" max="15128" width="13" style="166" customWidth="1"/>
    <col min="15129" max="15129" width="12.21875" style="166" customWidth="1"/>
    <col min="15130" max="15130" width="12.6640625" style="166" customWidth="1"/>
    <col min="15131" max="15131" width="11.33203125" style="166" customWidth="1"/>
    <col min="15132" max="15132" width="14.77734375" style="166" customWidth="1"/>
    <col min="15133" max="15133" width="16.109375" style="166" customWidth="1"/>
    <col min="15134" max="15134" width="11.33203125" style="166" customWidth="1"/>
    <col min="15135" max="15135" width="16.33203125" style="166" customWidth="1"/>
    <col min="15136" max="15136" width="1.109375" style="166" customWidth="1"/>
    <col min="15137" max="15137" width="2.44140625" style="166" customWidth="1"/>
    <col min="15138" max="15138" width="10.77734375" style="166" customWidth="1"/>
    <col min="15139" max="15139" width="8.6640625" style="166" customWidth="1"/>
    <col min="15140" max="15143" width="2.44140625" style="166" customWidth="1"/>
    <col min="15144" max="15360" width="20.6640625" style="166"/>
    <col min="15361" max="15361" width="4.6640625" style="166" customWidth="1"/>
    <col min="15362" max="15362" width="59.6640625" style="166" customWidth="1"/>
    <col min="15363" max="15363" width="13.77734375" style="166" customWidth="1"/>
    <col min="15364" max="15364" width="13" style="166" customWidth="1"/>
    <col min="15365" max="15365" width="11.33203125" style="166" customWidth="1"/>
    <col min="15366" max="15366" width="13.88671875" style="166" customWidth="1"/>
    <col min="15367" max="15367" width="12.5546875" style="166" customWidth="1"/>
    <col min="15368" max="15368" width="11.33203125" style="166" customWidth="1"/>
    <col min="15369" max="15369" width="13.88671875" style="166" customWidth="1"/>
    <col min="15370" max="15377" width="11.33203125" style="166" customWidth="1"/>
    <col min="15378" max="15378" width="14.44140625" style="166" customWidth="1"/>
    <col min="15379" max="15380" width="11.33203125" style="166" customWidth="1"/>
    <col min="15381" max="15381" width="14.21875" style="166" customWidth="1"/>
    <col min="15382" max="15382" width="11.33203125" style="166" customWidth="1"/>
    <col min="15383" max="15383" width="15.5546875" style="166" customWidth="1"/>
    <col min="15384" max="15384" width="13" style="166" customWidth="1"/>
    <col min="15385" max="15385" width="12.21875" style="166" customWidth="1"/>
    <col min="15386" max="15386" width="12.6640625" style="166" customWidth="1"/>
    <col min="15387" max="15387" width="11.33203125" style="166" customWidth="1"/>
    <col min="15388" max="15388" width="14.77734375" style="166" customWidth="1"/>
    <col min="15389" max="15389" width="16.109375" style="166" customWidth="1"/>
    <col min="15390" max="15390" width="11.33203125" style="166" customWidth="1"/>
    <col min="15391" max="15391" width="16.33203125" style="166" customWidth="1"/>
    <col min="15392" max="15392" width="1.109375" style="166" customWidth="1"/>
    <col min="15393" max="15393" width="2.44140625" style="166" customWidth="1"/>
    <col min="15394" max="15394" width="10.77734375" style="166" customWidth="1"/>
    <col min="15395" max="15395" width="8.6640625" style="166" customWidth="1"/>
    <col min="15396" max="15399" width="2.44140625" style="166" customWidth="1"/>
    <col min="15400" max="15616" width="20.6640625" style="166"/>
    <col min="15617" max="15617" width="4.6640625" style="166" customWidth="1"/>
    <col min="15618" max="15618" width="59.6640625" style="166" customWidth="1"/>
    <col min="15619" max="15619" width="13.77734375" style="166" customWidth="1"/>
    <col min="15620" max="15620" width="13" style="166" customWidth="1"/>
    <col min="15621" max="15621" width="11.33203125" style="166" customWidth="1"/>
    <col min="15622" max="15622" width="13.88671875" style="166" customWidth="1"/>
    <col min="15623" max="15623" width="12.5546875" style="166" customWidth="1"/>
    <col min="15624" max="15624" width="11.33203125" style="166" customWidth="1"/>
    <col min="15625" max="15625" width="13.88671875" style="166" customWidth="1"/>
    <col min="15626" max="15633" width="11.33203125" style="166" customWidth="1"/>
    <col min="15634" max="15634" width="14.44140625" style="166" customWidth="1"/>
    <col min="15635" max="15636" width="11.33203125" style="166" customWidth="1"/>
    <col min="15637" max="15637" width="14.21875" style="166" customWidth="1"/>
    <col min="15638" max="15638" width="11.33203125" style="166" customWidth="1"/>
    <col min="15639" max="15639" width="15.5546875" style="166" customWidth="1"/>
    <col min="15640" max="15640" width="13" style="166" customWidth="1"/>
    <col min="15641" max="15641" width="12.21875" style="166" customWidth="1"/>
    <col min="15642" max="15642" width="12.6640625" style="166" customWidth="1"/>
    <col min="15643" max="15643" width="11.33203125" style="166" customWidth="1"/>
    <col min="15644" max="15644" width="14.77734375" style="166" customWidth="1"/>
    <col min="15645" max="15645" width="16.109375" style="166" customWidth="1"/>
    <col min="15646" max="15646" width="11.33203125" style="166" customWidth="1"/>
    <col min="15647" max="15647" width="16.33203125" style="166" customWidth="1"/>
    <col min="15648" max="15648" width="1.109375" style="166" customWidth="1"/>
    <col min="15649" max="15649" width="2.44140625" style="166" customWidth="1"/>
    <col min="15650" max="15650" width="10.77734375" style="166" customWidth="1"/>
    <col min="15651" max="15651" width="8.6640625" style="166" customWidth="1"/>
    <col min="15652" max="15655" width="2.44140625" style="166" customWidth="1"/>
    <col min="15656" max="15872" width="20.6640625" style="166"/>
    <col min="15873" max="15873" width="4.6640625" style="166" customWidth="1"/>
    <col min="15874" max="15874" width="59.6640625" style="166" customWidth="1"/>
    <col min="15875" max="15875" width="13.77734375" style="166" customWidth="1"/>
    <col min="15876" max="15876" width="13" style="166" customWidth="1"/>
    <col min="15877" max="15877" width="11.33203125" style="166" customWidth="1"/>
    <col min="15878" max="15878" width="13.88671875" style="166" customWidth="1"/>
    <col min="15879" max="15879" width="12.5546875" style="166" customWidth="1"/>
    <col min="15880" max="15880" width="11.33203125" style="166" customWidth="1"/>
    <col min="15881" max="15881" width="13.88671875" style="166" customWidth="1"/>
    <col min="15882" max="15889" width="11.33203125" style="166" customWidth="1"/>
    <col min="15890" max="15890" width="14.44140625" style="166" customWidth="1"/>
    <col min="15891" max="15892" width="11.33203125" style="166" customWidth="1"/>
    <col min="15893" max="15893" width="14.21875" style="166" customWidth="1"/>
    <col min="15894" max="15894" width="11.33203125" style="166" customWidth="1"/>
    <col min="15895" max="15895" width="15.5546875" style="166" customWidth="1"/>
    <col min="15896" max="15896" width="13" style="166" customWidth="1"/>
    <col min="15897" max="15897" width="12.21875" style="166" customWidth="1"/>
    <col min="15898" max="15898" width="12.6640625" style="166" customWidth="1"/>
    <col min="15899" max="15899" width="11.33203125" style="166" customWidth="1"/>
    <col min="15900" max="15900" width="14.77734375" style="166" customWidth="1"/>
    <col min="15901" max="15901" width="16.109375" style="166" customWidth="1"/>
    <col min="15902" max="15902" width="11.33203125" style="166" customWidth="1"/>
    <col min="15903" max="15903" width="16.33203125" style="166" customWidth="1"/>
    <col min="15904" max="15904" width="1.109375" style="166" customWidth="1"/>
    <col min="15905" max="15905" width="2.44140625" style="166" customWidth="1"/>
    <col min="15906" max="15906" width="10.77734375" style="166" customWidth="1"/>
    <col min="15907" max="15907" width="8.6640625" style="166" customWidth="1"/>
    <col min="15908" max="15911" width="2.44140625" style="166" customWidth="1"/>
    <col min="15912" max="16128" width="20.6640625" style="166"/>
    <col min="16129" max="16129" width="4.6640625" style="166" customWidth="1"/>
    <col min="16130" max="16130" width="59.6640625" style="166" customWidth="1"/>
    <col min="16131" max="16131" width="13.77734375" style="166" customWidth="1"/>
    <col min="16132" max="16132" width="13" style="166" customWidth="1"/>
    <col min="16133" max="16133" width="11.33203125" style="166" customWidth="1"/>
    <col min="16134" max="16134" width="13.88671875" style="166" customWidth="1"/>
    <col min="16135" max="16135" width="12.5546875" style="166" customWidth="1"/>
    <col min="16136" max="16136" width="11.33203125" style="166" customWidth="1"/>
    <col min="16137" max="16137" width="13.88671875" style="166" customWidth="1"/>
    <col min="16138" max="16145" width="11.33203125" style="166" customWidth="1"/>
    <col min="16146" max="16146" width="14.44140625" style="166" customWidth="1"/>
    <col min="16147" max="16148" width="11.33203125" style="166" customWidth="1"/>
    <col min="16149" max="16149" width="14.21875" style="166" customWidth="1"/>
    <col min="16150" max="16150" width="11.33203125" style="166" customWidth="1"/>
    <col min="16151" max="16151" width="15.5546875" style="166" customWidth="1"/>
    <col min="16152" max="16152" width="13" style="166" customWidth="1"/>
    <col min="16153" max="16153" width="12.21875" style="166" customWidth="1"/>
    <col min="16154" max="16154" width="12.6640625" style="166" customWidth="1"/>
    <col min="16155" max="16155" width="11.33203125" style="166" customWidth="1"/>
    <col min="16156" max="16156" width="14.77734375" style="166" customWidth="1"/>
    <col min="16157" max="16157" width="16.109375" style="166" customWidth="1"/>
    <col min="16158" max="16158" width="11.33203125" style="166" customWidth="1"/>
    <col min="16159" max="16159" width="16.33203125" style="166" customWidth="1"/>
    <col min="16160" max="16160" width="1.109375" style="166" customWidth="1"/>
    <col min="16161" max="16161" width="2.44140625" style="166" customWidth="1"/>
    <col min="16162" max="16162" width="10.77734375" style="166" customWidth="1"/>
    <col min="16163" max="16163" width="8.6640625" style="166" customWidth="1"/>
    <col min="16164" max="16167" width="2.44140625" style="166" customWidth="1"/>
    <col min="16168" max="16384" width="20.6640625" style="166"/>
  </cols>
  <sheetData>
    <row r="1" spans="1:35" s="166" customFormat="1" ht="25.15" customHeight="1">
      <c r="A1" s="1141" t="s">
        <v>39</v>
      </c>
      <c r="B1" s="1141"/>
      <c r="C1" s="1141"/>
      <c r="D1" s="1141"/>
      <c r="E1" s="1141"/>
      <c r="F1" s="1141"/>
      <c r="G1" s="45"/>
    </row>
    <row r="2" spans="1:35" s="166" customFormat="1" ht="25.15" customHeight="1">
      <c r="A2" s="1141" t="s">
        <v>0</v>
      </c>
      <c r="B2" s="1141"/>
      <c r="C2" s="1141"/>
      <c r="D2" s="1141"/>
      <c r="E2" s="1141"/>
      <c r="F2" s="1141"/>
      <c r="G2" s="10"/>
    </row>
    <row r="3" spans="1:35" s="166" customFormat="1" ht="25.15" customHeight="1">
      <c r="A3" s="1141" t="s">
        <v>123</v>
      </c>
      <c r="B3" s="1141"/>
      <c r="C3" s="1141"/>
      <c r="D3" s="1141"/>
      <c r="E3" s="1141"/>
      <c r="F3" s="1141"/>
    </row>
    <row r="4" spans="1:35" s="166" customFormat="1" ht="25.15" customHeight="1">
      <c r="A4" s="1175"/>
      <c r="B4" s="1175"/>
    </row>
    <row r="5" spans="1:35" s="166" customFormat="1" ht="25.15" customHeight="1">
      <c r="A5" s="1131" t="s">
        <v>113</v>
      </c>
      <c r="B5" s="1132"/>
    </row>
    <row r="6" spans="1:35" s="166" customFormat="1" ht="25.15" customHeight="1">
      <c r="A6" s="1135"/>
      <c r="B6" s="45"/>
    </row>
    <row r="7" spans="1:35" s="166" customFormat="1" ht="25.15" customHeight="1" thickBot="1">
      <c r="A7" s="1177"/>
      <c r="B7" s="1178"/>
    </row>
    <row r="8" spans="1:35" s="166" customFormat="1" ht="68.45" customHeight="1" thickBot="1">
      <c r="A8" s="1176"/>
      <c r="B8" s="224" t="s">
        <v>7</v>
      </c>
      <c r="C8" s="175" t="s">
        <v>110</v>
      </c>
      <c r="D8" s="15" t="s">
        <v>72</v>
      </c>
      <c r="E8" s="15" t="s">
        <v>101</v>
      </c>
      <c r="F8" s="15" t="s">
        <v>73</v>
      </c>
      <c r="G8" s="15" t="s">
        <v>74</v>
      </c>
      <c r="H8" s="15" t="s">
        <v>176</v>
      </c>
      <c r="I8" s="15" t="s">
        <v>175</v>
      </c>
      <c r="J8" s="15" t="s">
        <v>76</v>
      </c>
      <c r="K8" s="15" t="s">
        <v>77</v>
      </c>
      <c r="L8" s="15" t="s">
        <v>78</v>
      </c>
      <c r="M8" s="15" t="s">
        <v>79</v>
      </c>
      <c r="N8" s="15" t="s">
        <v>75</v>
      </c>
      <c r="O8" s="15" t="s">
        <v>80</v>
      </c>
      <c r="P8" s="15" t="s">
        <v>142</v>
      </c>
      <c r="Q8" s="15" t="s">
        <v>81</v>
      </c>
      <c r="R8" s="15" t="s">
        <v>82</v>
      </c>
      <c r="S8" s="15" t="s">
        <v>83</v>
      </c>
      <c r="T8" s="15" t="s">
        <v>84</v>
      </c>
      <c r="U8" s="15" t="s">
        <v>85</v>
      </c>
      <c r="V8" s="16" t="s">
        <v>86</v>
      </c>
      <c r="W8" s="16" t="s">
        <v>87</v>
      </c>
      <c r="X8" s="15" t="s">
        <v>88</v>
      </c>
      <c r="Y8" s="15" t="s">
        <v>89</v>
      </c>
      <c r="Z8" s="16" t="s">
        <v>90</v>
      </c>
      <c r="AA8" s="16" t="s">
        <v>91</v>
      </c>
      <c r="AB8" s="15" t="s">
        <v>92</v>
      </c>
      <c r="AC8" s="16" t="s">
        <v>93</v>
      </c>
      <c r="AD8" s="16" t="s">
        <v>94</v>
      </c>
      <c r="AE8" s="17" t="s">
        <v>36</v>
      </c>
    </row>
    <row r="9" spans="1:35" s="166" customFormat="1" ht="24.95" customHeight="1">
      <c r="A9" s="218" t="s">
        <v>1</v>
      </c>
      <c r="B9" s="55" t="s">
        <v>8</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7"/>
      <c r="AE9" s="181"/>
      <c r="AF9" s="21"/>
    </row>
    <row r="10" spans="1:35" s="166" customFormat="1" ht="24.95" customHeight="1">
      <c r="A10" s="208">
        <v>1</v>
      </c>
      <c r="B10" s="60" t="s">
        <v>9</v>
      </c>
      <c r="C10" s="168">
        <f>'Eastern Florida '!F10</f>
        <v>0</v>
      </c>
      <c r="D10" s="168">
        <f>Broward!F10</f>
        <v>0</v>
      </c>
      <c r="E10" s="168">
        <f>'Central Florida '!F10</f>
        <v>0</v>
      </c>
      <c r="F10" s="168">
        <f>Chipola!F10</f>
        <v>0</v>
      </c>
      <c r="G10" s="168">
        <f>Daytona!F10</f>
        <v>0</v>
      </c>
      <c r="H10" s="168">
        <f>'FL SouthWestern'!F10</f>
        <v>0</v>
      </c>
      <c r="I10" s="168">
        <f>FSCJ!F10</f>
        <v>0</v>
      </c>
      <c r="J10" s="168">
        <f>'Florida Keys'!F10</f>
        <v>0</v>
      </c>
      <c r="K10" s="168">
        <f>'Gulf Coast'!F10</f>
        <v>0</v>
      </c>
      <c r="L10" s="168">
        <f>Hillsborough!F10</f>
        <v>0</v>
      </c>
      <c r="M10" s="168">
        <f>'Indian River'!F10</f>
        <v>0</v>
      </c>
      <c r="N10" s="168">
        <f>'Florida Gateway'!F10</f>
        <v>0</v>
      </c>
      <c r="O10" s="168">
        <f>'Lake-Sumter'!F10</f>
        <v>0</v>
      </c>
      <c r="P10" s="168">
        <f>'SCF, Manatee'!F10</f>
        <v>0</v>
      </c>
      <c r="Q10" s="168">
        <f>'Miami Dade'!F10</f>
        <v>0</v>
      </c>
      <c r="R10" s="168">
        <f>'North Florida'!F10</f>
        <v>0</v>
      </c>
      <c r="S10" s="168">
        <f>'Northwest Florida '!F10</f>
        <v>0</v>
      </c>
      <c r="T10" s="168">
        <f>'Palm Beach'!F10</f>
        <v>0</v>
      </c>
      <c r="U10" s="168">
        <f>'Pasco-Hernando'!F10</f>
        <v>0</v>
      </c>
      <c r="V10" s="168">
        <f>Pensacola!F10</f>
        <v>0</v>
      </c>
      <c r="W10" s="168">
        <f>Polk!F10</f>
        <v>0</v>
      </c>
      <c r="X10" s="1116">
        <f>'Saint Johns'!F10</f>
        <v>0</v>
      </c>
      <c r="Y10" s="168">
        <f>'Saint Pete'!F10</f>
        <v>0</v>
      </c>
      <c r="Z10" s="168">
        <f>'Santa Fe'!F10</f>
        <v>0</v>
      </c>
      <c r="AA10" s="168">
        <f>'Santa Fe'!F10</f>
        <v>0</v>
      </c>
      <c r="AB10" s="168">
        <f>'South Florida'!F10</f>
        <v>0</v>
      </c>
      <c r="AC10" s="168">
        <f>Tallahassee!F10</f>
        <v>0</v>
      </c>
      <c r="AD10" s="168">
        <f>Valencia!F10</f>
        <v>0</v>
      </c>
      <c r="AE10" s="1155">
        <f>SUM(C10:AD10)</f>
        <v>0</v>
      </c>
      <c r="AF10" s="21"/>
    </row>
    <row r="11" spans="1:35" s="166" customFormat="1" ht="24.95" customHeight="1">
      <c r="A11" s="208">
        <v>2</v>
      </c>
      <c r="B11" s="60" t="s">
        <v>10</v>
      </c>
      <c r="C11" s="27">
        <f>'Eastern Florida '!F11</f>
        <v>0</v>
      </c>
      <c r="D11" s="27">
        <f>Broward!F11</f>
        <v>0</v>
      </c>
      <c r="E11" s="27">
        <f>'Central Florida '!F11</f>
        <v>0</v>
      </c>
      <c r="F11" s="27">
        <f>Chipola!F11</f>
        <v>0</v>
      </c>
      <c r="G11" s="27">
        <f>Daytona!F11</f>
        <v>0</v>
      </c>
      <c r="H11" s="27">
        <f>'FL SouthWestern'!F11</f>
        <v>0</v>
      </c>
      <c r="I11" s="27">
        <f>FSCJ!F11</f>
        <v>0</v>
      </c>
      <c r="J11" s="27">
        <f>'Florida Keys'!F11</f>
        <v>0</v>
      </c>
      <c r="K11" s="27">
        <f>'Gulf Coast'!F11</f>
        <v>0</v>
      </c>
      <c r="L11" s="27">
        <f>Hillsborough!F11</f>
        <v>0</v>
      </c>
      <c r="M11" s="27">
        <f>'Indian River'!F11</f>
        <v>0</v>
      </c>
      <c r="N11" s="27">
        <f>'Florida Gateway'!F11</f>
        <v>0</v>
      </c>
      <c r="O11" s="27">
        <f>'Lake-Sumter'!F11</f>
        <v>0</v>
      </c>
      <c r="P11" s="27">
        <f>'SCF, Manatee'!F11</f>
        <v>0</v>
      </c>
      <c r="Q11" s="27">
        <f>'Miami Dade'!F11</f>
        <v>0</v>
      </c>
      <c r="R11" s="27">
        <f>'North Florida'!F11</f>
        <v>0</v>
      </c>
      <c r="S11" s="27">
        <f>'Northwest Florida '!F11</f>
        <v>0</v>
      </c>
      <c r="T11" s="27">
        <f>'Palm Beach'!F11</f>
        <v>0</v>
      </c>
      <c r="U11" s="27">
        <f>'Pasco-Hernando'!F11</f>
        <v>0</v>
      </c>
      <c r="V11" s="27">
        <f>Pensacola!F11</f>
        <v>0</v>
      </c>
      <c r="W11" s="27">
        <f>Polk!F11</f>
        <v>0</v>
      </c>
      <c r="X11" s="1116">
        <f>'Saint Johns'!F11</f>
        <v>0</v>
      </c>
      <c r="Y11" s="27">
        <f>'Saint Pete'!F11</f>
        <v>0</v>
      </c>
      <c r="Z11" s="27">
        <f>'Santa Fe'!F11</f>
        <v>0</v>
      </c>
      <c r="AA11" s="27">
        <f>'Santa Fe'!F11</f>
        <v>0</v>
      </c>
      <c r="AB11" s="27">
        <f>'South Florida'!F11</f>
        <v>0</v>
      </c>
      <c r="AC11" s="27">
        <f>Tallahassee!F11</f>
        <v>0</v>
      </c>
      <c r="AD11" s="27">
        <f>Valencia!F11</f>
        <v>0</v>
      </c>
      <c r="AE11" s="1156">
        <f>SUM(C11:AD11)</f>
        <v>0</v>
      </c>
      <c r="AF11" s="22"/>
    </row>
    <row r="12" spans="1:35" s="166" customFormat="1" ht="24.95" customHeight="1">
      <c r="A12" s="208">
        <v>3</v>
      </c>
      <c r="B12" s="60" t="s">
        <v>11</v>
      </c>
      <c r="C12" s="27">
        <f>'Eastern Florida '!F12</f>
        <v>0</v>
      </c>
      <c r="D12" s="27">
        <f>Broward!F12</f>
        <v>0</v>
      </c>
      <c r="E12" s="27">
        <f>'Central Florida '!F12</f>
        <v>0</v>
      </c>
      <c r="F12" s="27">
        <f>Chipola!F12</f>
        <v>0</v>
      </c>
      <c r="G12" s="27">
        <f>Daytona!F12</f>
        <v>0</v>
      </c>
      <c r="H12" s="27">
        <f>'FL SouthWestern'!F12</f>
        <v>0</v>
      </c>
      <c r="I12" s="27">
        <f>FSCJ!F12</f>
        <v>0</v>
      </c>
      <c r="J12" s="27">
        <f>'Florida Keys'!F12</f>
        <v>0</v>
      </c>
      <c r="K12" s="27">
        <f>'Gulf Coast'!F12</f>
        <v>0</v>
      </c>
      <c r="L12" s="27">
        <f>Hillsborough!F12</f>
        <v>0</v>
      </c>
      <c r="M12" s="27">
        <f>'Indian River'!F12</f>
        <v>0</v>
      </c>
      <c r="N12" s="27">
        <f>'Florida Gateway'!F12</f>
        <v>0</v>
      </c>
      <c r="O12" s="27">
        <f>'Lake-Sumter'!F12</f>
        <v>0</v>
      </c>
      <c r="P12" s="27">
        <f>'SCF, Manatee'!F12</f>
        <v>0</v>
      </c>
      <c r="Q12" s="27">
        <f>'Miami Dade'!F12</f>
        <v>0</v>
      </c>
      <c r="R12" s="27">
        <f>'North Florida'!F12</f>
        <v>0</v>
      </c>
      <c r="S12" s="27">
        <f>'Northwest Florida '!F12</f>
        <v>0</v>
      </c>
      <c r="T12" s="27">
        <f>'Palm Beach'!F12</f>
        <v>0</v>
      </c>
      <c r="U12" s="27">
        <f>'Pasco-Hernando'!F12</f>
        <v>0</v>
      </c>
      <c r="V12" s="27">
        <f>Pensacola!F12</f>
        <v>0</v>
      </c>
      <c r="W12" s="27">
        <f>Polk!F12</f>
        <v>0</v>
      </c>
      <c r="X12" s="1116">
        <f>'Saint Johns'!F12</f>
        <v>0</v>
      </c>
      <c r="Y12" s="27">
        <f>'Saint Pete'!F12</f>
        <v>0</v>
      </c>
      <c r="Z12" s="27">
        <f>'Santa Fe'!F12</f>
        <v>0</v>
      </c>
      <c r="AA12" s="27">
        <f>'Santa Fe'!F12</f>
        <v>0</v>
      </c>
      <c r="AB12" s="27">
        <f>'South Florida'!F12</f>
        <v>0</v>
      </c>
      <c r="AC12" s="27">
        <f>Tallahassee!F12</f>
        <v>0</v>
      </c>
      <c r="AD12" s="27">
        <f>Valencia!F12</f>
        <v>0</v>
      </c>
      <c r="AE12" s="1156">
        <f>SUM(C12:AD12)</f>
        <v>0</v>
      </c>
      <c r="AF12" s="21"/>
    </row>
    <row r="13" spans="1:35" s="166" customFormat="1" ht="24.95" customHeight="1">
      <c r="A13" s="209">
        <v>4</v>
      </c>
      <c r="B13" s="60" t="s">
        <v>12</v>
      </c>
      <c r="C13" s="27">
        <f>'Eastern Florida '!F13</f>
        <v>0</v>
      </c>
      <c r="D13" s="27">
        <f>Broward!F13</f>
        <v>0</v>
      </c>
      <c r="E13" s="27">
        <f>'Central Florida '!F13</f>
        <v>0</v>
      </c>
      <c r="F13" s="27">
        <f>Chipola!F13</f>
        <v>0</v>
      </c>
      <c r="G13" s="27">
        <f>Daytona!F13</f>
        <v>0</v>
      </c>
      <c r="H13" s="27">
        <f>'FL SouthWestern'!F13</f>
        <v>0</v>
      </c>
      <c r="I13" s="27">
        <f>FSCJ!F13</f>
        <v>0</v>
      </c>
      <c r="J13" s="27">
        <f>'Florida Keys'!F13</f>
        <v>0</v>
      </c>
      <c r="K13" s="27">
        <f>'Gulf Coast'!F13</f>
        <v>0</v>
      </c>
      <c r="L13" s="27">
        <f>Hillsborough!F13</f>
        <v>0</v>
      </c>
      <c r="M13" s="27">
        <f>'Indian River'!F13</f>
        <v>0</v>
      </c>
      <c r="N13" s="27">
        <f>'Florida Gateway'!F13</f>
        <v>0</v>
      </c>
      <c r="O13" s="27">
        <f>'Lake-Sumter'!F13</f>
        <v>0</v>
      </c>
      <c r="P13" s="27">
        <f>'SCF, Manatee'!F13</f>
        <v>0</v>
      </c>
      <c r="Q13" s="27">
        <f>'Miami Dade'!F13</f>
        <v>0</v>
      </c>
      <c r="R13" s="27">
        <f>'North Florida'!F13</f>
        <v>0</v>
      </c>
      <c r="S13" s="27">
        <f>'Northwest Florida '!F13</f>
        <v>0</v>
      </c>
      <c r="T13" s="27">
        <f>'Palm Beach'!F13</f>
        <v>0</v>
      </c>
      <c r="U13" s="27">
        <f>'Pasco-Hernando'!F13</f>
        <v>0</v>
      </c>
      <c r="V13" s="27">
        <f>Pensacola!F13</f>
        <v>0</v>
      </c>
      <c r="W13" s="27">
        <f>Polk!F13</f>
        <v>0</v>
      </c>
      <c r="X13" s="1116">
        <f>'Saint Johns'!F13</f>
        <v>0</v>
      </c>
      <c r="Y13" s="27">
        <f>'Saint Pete'!F13</f>
        <v>0</v>
      </c>
      <c r="Z13" s="27">
        <f>'Santa Fe'!F13</f>
        <v>0</v>
      </c>
      <c r="AA13" s="27">
        <f>'Santa Fe'!F13</f>
        <v>0</v>
      </c>
      <c r="AB13" s="27">
        <f>'South Florida'!F13</f>
        <v>0</v>
      </c>
      <c r="AC13" s="27">
        <f>Tallahassee!F13</f>
        <v>0</v>
      </c>
      <c r="AD13" s="27">
        <f>Valencia!F13</f>
        <v>0</v>
      </c>
      <c r="AE13" s="1156">
        <f>SUM(C13:AD13)</f>
        <v>0</v>
      </c>
      <c r="AF13" s="21"/>
    </row>
    <row r="14" spans="1:35" s="166" customFormat="1" ht="24.95" customHeight="1">
      <c r="A14" s="210"/>
      <c r="B14" s="62" t="s">
        <v>13</v>
      </c>
      <c r="C14" s="76">
        <f>SUM(C10:C13)</f>
        <v>0</v>
      </c>
      <c r="D14" s="76">
        <f t="shared" ref="D14:AD14" si="0">SUM(D10:D13)</f>
        <v>0</v>
      </c>
      <c r="E14" s="76">
        <f t="shared" ref="E14" si="1">SUM(E10:E13)</f>
        <v>0</v>
      </c>
      <c r="F14" s="76">
        <f t="shared" si="0"/>
        <v>0</v>
      </c>
      <c r="G14" s="76">
        <f t="shared" si="0"/>
        <v>0</v>
      </c>
      <c r="H14" s="76">
        <f t="shared" si="0"/>
        <v>0</v>
      </c>
      <c r="I14" s="76">
        <f t="shared" si="0"/>
        <v>0</v>
      </c>
      <c r="J14" s="76">
        <f>SUM(J10:J13)</f>
        <v>0</v>
      </c>
      <c r="K14" s="76">
        <f t="shared" si="0"/>
        <v>0</v>
      </c>
      <c r="L14" s="76">
        <f t="shared" si="0"/>
        <v>0</v>
      </c>
      <c r="M14" s="76">
        <f t="shared" si="0"/>
        <v>0</v>
      </c>
      <c r="N14" s="76">
        <f>SUM(N10:N13)</f>
        <v>0</v>
      </c>
      <c r="O14" s="76">
        <f t="shared" si="0"/>
        <v>0</v>
      </c>
      <c r="P14" s="76">
        <f>SUM(P10:P13)</f>
        <v>0</v>
      </c>
      <c r="Q14" s="76">
        <f t="shared" si="0"/>
        <v>0</v>
      </c>
      <c r="R14" s="76">
        <f t="shared" si="0"/>
        <v>0</v>
      </c>
      <c r="S14" s="76">
        <f t="shared" si="0"/>
        <v>0</v>
      </c>
      <c r="T14" s="76">
        <f t="shared" si="0"/>
        <v>0</v>
      </c>
      <c r="U14" s="76">
        <f t="shared" si="0"/>
        <v>0</v>
      </c>
      <c r="V14" s="76">
        <f t="shared" si="0"/>
        <v>0</v>
      </c>
      <c r="W14" s="76">
        <f t="shared" si="0"/>
        <v>0</v>
      </c>
      <c r="X14" s="1117">
        <f t="shared" si="0"/>
        <v>0</v>
      </c>
      <c r="Y14" s="76">
        <f t="shared" si="0"/>
        <v>0</v>
      </c>
      <c r="Z14" s="76">
        <f t="shared" si="0"/>
        <v>0</v>
      </c>
      <c r="AA14" s="76">
        <f t="shared" si="0"/>
        <v>0</v>
      </c>
      <c r="AB14" s="76">
        <f t="shared" si="0"/>
        <v>0</v>
      </c>
      <c r="AC14" s="76">
        <f t="shared" si="0"/>
        <v>0</v>
      </c>
      <c r="AD14" s="76">
        <f t="shared" si="0"/>
        <v>0</v>
      </c>
      <c r="AE14" s="1157">
        <f>SUM(AE10:AE13)</f>
        <v>0</v>
      </c>
      <c r="AF14" s="22"/>
      <c r="AG14" s="23"/>
      <c r="AH14" s="23">
        <f>SUM(C14:AD14)</f>
        <v>0</v>
      </c>
      <c r="AI14" s="23">
        <f>AE14-AH14</f>
        <v>0</v>
      </c>
    </row>
    <row r="15" spans="1:35" s="166" customFormat="1" ht="39.950000000000003" customHeight="1">
      <c r="A15" s="211" t="s">
        <v>2</v>
      </c>
      <c r="B15" s="63" t="s">
        <v>14</v>
      </c>
      <c r="C15" s="27"/>
      <c r="D15" s="27"/>
      <c r="E15" s="27"/>
      <c r="F15" s="27"/>
      <c r="G15" s="27"/>
      <c r="H15" s="27"/>
      <c r="I15" s="27"/>
      <c r="J15" s="27"/>
      <c r="K15" s="27"/>
      <c r="L15" s="27"/>
      <c r="M15" s="27"/>
      <c r="N15" s="27"/>
      <c r="O15" s="27"/>
      <c r="P15" s="27"/>
      <c r="Q15" s="27"/>
      <c r="R15" s="27"/>
      <c r="S15" s="27"/>
      <c r="T15" s="27"/>
      <c r="U15" s="27"/>
      <c r="V15" s="27"/>
      <c r="W15" s="27"/>
      <c r="X15" s="1116"/>
      <c r="Y15" s="27"/>
      <c r="Z15" s="27"/>
      <c r="AA15" s="27"/>
      <c r="AB15" s="27"/>
      <c r="AC15" s="27"/>
      <c r="AD15" s="27"/>
      <c r="AE15" s="1158"/>
      <c r="AF15" s="21"/>
    </row>
    <row r="16" spans="1:35" s="166" customFormat="1" ht="24.95" customHeight="1">
      <c r="A16" s="212">
        <v>1</v>
      </c>
      <c r="B16" s="64" t="s">
        <v>15</v>
      </c>
      <c r="C16" s="27">
        <f>'Eastern Florida '!F16</f>
        <v>0</v>
      </c>
      <c r="D16" s="27">
        <f>Broward!F16</f>
        <v>0</v>
      </c>
      <c r="E16" s="27">
        <f>'Central Florida '!F16</f>
        <v>0</v>
      </c>
      <c r="F16" s="27">
        <f>Chipola!F16</f>
        <v>0</v>
      </c>
      <c r="G16" s="27">
        <f>Daytona!F16</f>
        <v>0</v>
      </c>
      <c r="H16" s="27">
        <f>'FL SouthWestern'!F16</f>
        <v>0</v>
      </c>
      <c r="I16" s="27">
        <f>FSCJ!F16</f>
        <v>0</v>
      </c>
      <c r="J16" s="27">
        <f>'Florida Keys'!F16</f>
        <v>0</v>
      </c>
      <c r="K16" s="27">
        <f>'Gulf Coast'!F16</f>
        <v>0</v>
      </c>
      <c r="L16" s="27">
        <f>Hillsborough!F16</f>
        <v>0</v>
      </c>
      <c r="M16" s="27">
        <f>'Indian River'!F16</f>
        <v>0</v>
      </c>
      <c r="N16" s="27">
        <f>'Florida Gateway'!F16</f>
        <v>0</v>
      </c>
      <c r="O16" s="27">
        <f>'Lake-Sumter'!F16</f>
        <v>0</v>
      </c>
      <c r="P16" s="27">
        <f>'SCF, Manatee'!F16</f>
        <v>0</v>
      </c>
      <c r="Q16" s="27">
        <f>'Miami Dade'!F16</f>
        <v>0</v>
      </c>
      <c r="R16" s="27">
        <f>'North Florida'!F16</f>
        <v>0</v>
      </c>
      <c r="S16" s="27">
        <f>'Northwest Florida '!F16</f>
        <v>0</v>
      </c>
      <c r="T16" s="27">
        <f>'Palm Beach'!F16</f>
        <v>0</v>
      </c>
      <c r="U16" s="27">
        <f>'Pasco-Hernando'!F16</f>
        <v>0</v>
      </c>
      <c r="V16" s="27">
        <f>Pensacola!F16</f>
        <v>0</v>
      </c>
      <c r="W16" s="27">
        <f>Polk!F16</f>
        <v>0</v>
      </c>
      <c r="X16" s="1116">
        <f>'Saint Johns'!F16</f>
        <v>0</v>
      </c>
      <c r="Y16" s="27">
        <f>'Saint Pete'!F16</f>
        <v>0</v>
      </c>
      <c r="Z16" s="27">
        <f>'Santa Fe'!F16</f>
        <v>0</v>
      </c>
      <c r="AA16" s="27">
        <f>'Santa Fe'!F16</f>
        <v>0</v>
      </c>
      <c r="AB16" s="27">
        <f>'South Florida'!F16</f>
        <v>0</v>
      </c>
      <c r="AC16" s="27">
        <f>Tallahassee!F16</f>
        <v>0</v>
      </c>
      <c r="AD16" s="27">
        <f>Valencia!F16</f>
        <v>0</v>
      </c>
      <c r="AE16" s="1156">
        <f>SUM(C16:AD16)</f>
        <v>0</v>
      </c>
      <c r="AF16" s="21"/>
    </row>
    <row r="17" spans="1:35" s="166" customFormat="1" ht="39.950000000000003" customHeight="1">
      <c r="A17" s="213"/>
      <c r="B17" s="65" t="s">
        <v>16</v>
      </c>
      <c r="C17" s="76">
        <f>C16</f>
        <v>0</v>
      </c>
      <c r="D17" s="76">
        <f t="shared" ref="D17:AD17" si="2">D16</f>
        <v>0</v>
      </c>
      <c r="E17" s="76">
        <f t="shared" si="2"/>
        <v>0</v>
      </c>
      <c r="F17" s="76">
        <f t="shared" si="2"/>
        <v>0</v>
      </c>
      <c r="G17" s="76">
        <f t="shared" si="2"/>
        <v>0</v>
      </c>
      <c r="H17" s="76">
        <f t="shared" si="2"/>
        <v>0</v>
      </c>
      <c r="I17" s="76">
        <f t="shared" si="2"/>
        <v>0</v>
      </c>
      <c r="J17" s="76">
        <f>J16</f>
        <v>0</v>
      </c>
      <c r="K17" s="76">
        <f t="shared" si="2"/>
        <v>0</v>
      </c>
      <c r="L17" s="76">
        <f t="shared" si="2"/>
        <v>0</v>
      </c>
      <c r="M17" s="76">
        <f t="shared" si="2"/>
        <v>0</v>
      </c>
      <c r="N17" s="76">
        <f>N16</f>
        <v>0</v>
      </c>
      <c r="O17" s="76">
        <f t="shared" si="2"/>
        <v>0</v>
      </c>
      <c r="P17" s="76">
        <f>P16</f>
        <v>0</v>
      </c>
      <c r="Q17" s="76">
        <f t="shared" si="2"/>
        <v>0</v>
      </c>
      <c r="R17" s="76">
        <f t="shared" si="2"/>
        <v>0</v>
      </c>
      <c r="S17" s="76">
        <f t="shared" si="2"/>
        <v>0</v>
      </c>
      <c r="T17" s="76">
        <f t="shared" si="2"/>
        <v>0</v>
      </c>
      <c r="U17" s="76">
        <f t="shared" si="2"/>
        <v>0</v>
      </c>
      <c r="V17" s="76">
        <f t="shared" si="2"/>
        <v>0</v>
      </c>
      <c r="W17" s="76">
        <f t="shared" si="2"/>
        <v>0</v>
      </c>
      <c r="X17" s="1117">
        <f t="shared" si="2"/>
        <v>0</v>
      </c>
      <c r="Y17" s="76">
        <f t="shared" si="2"/>
        <v>0</v>
      </c>
      <c r="Z17" s="76">
        <f t="shared" si="2"/>
        <v>0</v>
      </c>
      <c r="AA17" s="76">
        <f t="shared" si="2"/>
        <v>0</v>
      </c>
      <c r="AB17" s="76">
        <f t="shared" si="2"/>
        <v>0</v>
      </c>
      <c r="AC17" s="76">
        <f t="shared" si="2"/>
        <v>0</v>
      </c>
      <c r="AD17" s="76">
        <f t="shared" si="2"/>
        <v>0</v>
      </c>
      <c r="AE17" s="1157">
        <f>SUM(AE16)</f>
        <v>0</v>
      </c>
      <c r="AF17" s="22"/>
      <c r="AH17" s="23">
        <f>SUM(C17:AD17)</f>
        <v>0</v>
      </c>
      <c r="AI17" s="23">
        <f>AE17-AH17</f>
        <v>0</v>
      </c>
    </row>
    <row r="18" spans="1:35" s="166" customFormat="1" ht="39.950000000000003" customHeight="1">
      <c r="A18" s="211" t="s">
        <v>3</v>
      </c>
      <c r="B18" s="63" t="s">
        <v>96</v>
      </c>
      <c r="C18" s="27">
        <f>'Eastern Florida '!F18</f>
        <v>0</v>
      </c>
      <c r="D18" s="27">
        <f>Broward!F18</f>
        <v>0</v>
      </c>
      <c r="E18" s="27">
        <f>'Central Florida '!F18</f>
        <v>0</v>
      </c>
      <c r="F18" s="27">
        <f>Chipola!F18</f>
        <v>0</v>
      </c>
      <c r="G18" s="27">
        <f>Daytona!F18</f>
        <v>0</v>
      </c>
      <c r="H18" s="27">
        <f>'FL SouthWestern'!F18</f>
        <v>0</v>
      </c>
      <c r="I18" s="27">
        <f>FSCJ!F18</f>
        <v>0</v>
      </c>
      <c r="J18" s="27">
        <f>'Florida Keys'!F18</f>
        <v>0</v>
      </c>
      <c r="K18" s="27">
        <f>'Gulf Coast'!F18</f>
        <v>0</v>
      </c>
      <c r="L18" s="27">
        <f>Hillsborough!F18</f>
        <v>0</v>
      </c>
      <c r="M18" s="27">
        <f>'Indian River'!F18</f>
        <v>0</v>
      </c>
      <c r="N18" s="27">
        <f>'Florida Gateway'!F18</f>
        <v>0</v>
      </c>
      <c r="O18" s="27">
        <f>'Lake-Sumter'!F18</f>
        <v>0</v>
      </c>
      <c r="P18" s="27">
        <f>'SCF, Manatee'!F18</f>
        <v>0</v>
      </c>
      <c r="Q18" s="27">
        <f>'Miami Dade'!F18</f>
        <v>0</v>
      </c>
      <c r="R18" s="27">
        <f>'North Florida'!F18</f>
        <v>0</v>
      </c>
      <c r="S18" s="27">
        <f>'Northwest Florida '!F18</f>
        <v>0</v>
      </c>
      <c r="T18" s="27">
        <f>'Palm Beach'!F18</f>
        <v>0</v>
      </c>
      <c r="U18" s="27">
        <f>'Pasco-Hernando'!F18</f>
        <v>0</v>
      </c>
      <c r="V18" s="27">
        <f>Pensacola!F18</f>
        <v>0</v>
      </c>
      <c r="W18" s="27">
        <f>Polk!F18</f>
        <v>0</v>
      </c>
      <c r="X18" s="1116">
        <f>'Saint Johns'!F18</f>
        <v>0</v>
      </c>
      <c r="Y18" s="27">
        <f>'Saint Pete'!F18</f>
        <v>0</v>
      </c>
      <c r="Z18" s="27">
        <f>'Santa Fe'!F18</f>
        <v>0</v>
      </c>
      <c r="AA18" s="27">
        <f>'Santa Fe'!F18</f>
        <v>0</v>
      </c>
      <c r="AB18" s="27">
        <f>'South Florida'!F18</f>
        <v>0</v>
      </c>
      <c r="AC18" s="27">
        <f>Tallahassee!F18</f>
        <v>0</v>
      </c>
      <c r="AD18" s="27">
        <f>Valencia!F18</f>
        <v>0</v>
      </c>
      <c r="AE18" s="1156">
        <f>SUM(C18:AD18)</f>
        <v>0</v>
      </c>
      <c r="AF18" s="21"/>
    </row>
    <row r="19" spans="1:35" s="166" customFormat="1" ht="24.95" customHeight="1">
      <c r="A19" s="213"/>
      <c r="B19" s="65" t="s">
        <v>17</v>
      </c>
      <c r="C19" s="76">
        <f>C18</f>
        <v>0</v>
      </c>
      <c r="D19" s="76">
        <f t="shared" ref="D19:AD19" si="3">D18</f>
        <v>0</v>
      </c>
      <c r="E19" s="76">
        <f t="shared" si="3"/>
        <v>0</v>
      </c>
      <c r="F19" s="76">
        <f t="shared" si="3"/>
        <v>0</v>
      </c>
      <c r="G19" s="76">
        <f t="shared" si="3"/>
        <v>0</v>
      </c>
      <c r="H19" s="76">
        <f t="shared" si="3"/>
        <v>0</v>
      </c>
      <c r="I19" s="76">
        <f t="shared" si="3"/>
        <v>0</v>
      </c>
      <c r="J19" s="76">
        <f>J18</f>
        <v>0</v>
      </c>
      <c r="K19" s="76">
        <f t="shared" si="3"/>
        <v>0</v>
      </c>
      <c r="L19" s="76">
        <f t="shared" si="3"/>
        <v>0</v>
      </c>
      <c r="M19" s="76">
        <f t="shared" si="3"/>
        <v>0</v>
      </c>
      <c r="N19" s="76">
        <f>N18</f>
        <v>0</v>
      </c>
      <c r="O19" s="76">
        <f t="shared" si="3"/>
        <v>0</v>
      </c>
      <c r="P19" s="76">
        <f>P18</f>
        <v>0</v>
      </c>
      <c r="Q19" s="76">
        <f t="shared" si="3"/>
        <v>0</v>
      </c>
      <c r="R19" s="76">
        <f t="shared" si="3"/>
        <v>0</v>
      </c>
      <c r="S19" s="76">
        <f t="shared" si="3"/>
        <v>0</v>
      </c>
      <c r="T19" s="76">
        <f t="shared" si="3"/>
        <v>0</v>
      </c>
      <c r="U19" s="76">
        <f t="shared" si="3"/>
        <v>0</v>
      </c>
      <c r="V19" s="76">
        <f t="shared" si="3"/>
        <v>0</v>
      </c>
      <c r="W19" s="76">
        <f t="shared" si="3"/>
        <v>0</v>
      </c>
      <c r="X19" s="1117">
        <f t="shared" si="3"/>
        <v>0</v>
      </c>
      <c r="Y19" s="76">
        <f t="shared" si="3"/>
        <v>0</v>
      </c>
      <c r="Z19" s="76">
        <f t="shared" si="3"/>
        <v>0</v>
      </c>
      <c r="AA19" s="76">
        <f t="shared" si="3"/>
        <v>0</v>
      </c>
      <c r="AB19" s="76">
        <f t="shared" si="3"/>
        <v>0</v>
      </c>
      <c r="AC19" s="76">
        <f t="shared" si="3"/>
        <v>0</v>
      </c>
      <c r="AD19" s="76">
        <f t="shared" si="3"/>
        <v>0</v>
      </c>
      <c r="AE19" s="1157">
        <f>SUM(AE18)</f>
        <v>0</v>
      </c>
      <c r="AF19" s="22"/>
      <c r="AH19" s="23">
        <f>SUM(C19:AD19)</f>
        <v>0</v>
      </c>
      <c r="AI19" s="23">
        <f>AE19-AH19</f>
        <v>0</v>
      </c>
    </row>
    <row r="20" spans="1:35" s="166" customFormat="1" ht="24.95" customHeight="1">
      <c r="A20" s="211" t="s">
        <v>4</v>
      </c>
      <c r="B20" s="63" t="s">
        <v>18</v>
      </c>
      <c r="C20" s="27"/>
      <c r="D20" s="27"/>
      <c r="E20" s="77"/>
      <c r="F20" s="78"/>
      <c r="G20" s="79"/>
      <c r="H20" s="27"/>
      <c r="I20" s="80"/>
      <c r="J20" s="81"/>
      <c r="K20" s="82"/>
      <c r="L20" s="83"/>
      <c r="M20" s="27"/>
      <c r="N20" s="27"/>
      <c r="O20" s="27"/>
      <c r="P20" s="27"/>
      <c r="Q20" s="84"/>
      <c r="R20" s="27"/>
      <c r="S20" s="27"/>
      <c r="T20" s="27"/>
      <c r="U20" s="27"/>
      <c r="V20" s="27"/>
      <c r="W20" s="85"/>
      <c r="X20" s="1118"/>
      <c r="Y20" s="87"/>
      <c r="Z20" s="27"/>
      <c r="AA20" s="27"/>
      <c r="AB20" s="27"/>
      <c r="AC20" s="27"/>
      <c r="AD20" s="88"/>
      <c r="AE20" s="1158"/>
      <c r="AF20" s="21"/>
    </row>
    <row r="21" spans="1:35" s="166" customFormat="1" ht="24.95" customHeight="1">
      <c r="A21" s="208">
        <v>1</v>
      </c>
      <c r="B21" s="60" t="s">
        <v>19</v>
      </c>
      <c r="C21" s="27">
        <f>'Eastern Florida '!F21</f>
        <v>0</v>
      </c>
      <c r="D21" s="27">
        <f>Broward!F21</f>
        <v>0</v>
      </c>
      <c r="E21" s="27">
        <f>'Central Florida '!F21</f>
        <v>0</v>
      </c>
      <c r="F21" s="27">
        <f>Chipola!F21</f>
        <v>0</v>
      </c>
      <c r="G21" s="27">
        <f>Daytona!F21</f>
        <v>0</v>
      </c>
      <c r="H21" s="27">
        <f>'FL SouthWestern'!F21</f>
        <v>0</v>
      </c>
      <c r="I21" s="27">
        <f>FSCJ!F21</f>
        <v>0</v>
      </c>
      <c r="J21" s="27">
        <f>'Florida Keys'!F21</f>
        <v>0</v>
      </c>
      <c r="K21" s="27">
        <f>'Gulf Coast'!F21</f>
        <v>0</v>
      </c>
      <c r="L21" s="27">
        <f>Hillsborough!F21</f>
        <v>0</v>
      </c>
      <c r="M21" s="27">
        <f>'Indian River'!F21</f>
        <v>0</v>
      </c>
      <c r="N21" s="27">
        <f>'Florida Gateway'!F21</f>
        <v>0</v>
      </c>
      <c r="O21" s="27">
        <f>'Lake-Sumter'!F21</f>
        <v>0</v>
      </c>
      <c r="P21" s="27">
        <f>'SCF, Manatee'!F21</f>
        <v>0</v>
      </c>
      <c r="Q21" s="27">
        <f>'Miami Dade'!F21</f>
        <v>0</v>
      </c>
      <c r="R21" s="27">
        <f>'North Florida'!F21</f>
        <v>0</v>
      </c>
      <c r="S21" s="27">
        <f>'Northwest Florida '!F21</f>
        <v>0</v>
      </c>
      <c r="T21" s="27">
        <f>'Palm Beach'!F21</f>
        <v>0</v>
      </c>
      <c r="U21" s="27">
        <f>'Pasco-Hernando'!F21</f>
        <v>0</v>
      </c>
      <c r="V21" s="27">
        <f>Pensacola!F21</f>
        <v>0</v>
      </c>
      <c r="W21" s="27">
        <f>Polk!F21</f>
        <v>0</v>
      </c>
      <c r="X21" s="1116">
        <f>'Saint Johns'!F21</f>
        <v>0</v>
      </c>
      <c r="Y21" s="27">
        <f>'Saint Pete'!F21</f>
        <v>0</v>
      </c>
      <c r="Z21" s="27">
        <f>'Santa Fe'!F21</f>
        <v>0</v>
      </c>
      <c r="AA21" s="1114">
        <f>'Santa Fe'!F21</f>
        <v>0</v>
      </c>
      <c r="AB21" s="27">
        <f>'South Florida'!F21</f>
        <v>0</v>
      </c>
      <c r="AC21" s="27">
        <f>Tallahassee!F21</f>
        <v>0</v>
      </c>
      <c r="AD21" s="27">
        <f>Valencia!F21</f>
        <v>0</v>
      </c>
      <c r="AE21" s="1156">
        <f t="shared" ref="AE21:AE27" si="4">SUM(C21:AD21)</f>
        <v>0</v>
      </c>
      <c r="AF21" s="21"/>
    </row>
    <row r="22" spans="1:35" s="166" customFormat="1" ht="24.95" customHeight="1">
      <c r="A22" s="208">
        <v>2</v>
      </c>
      <c r="B22" s="60" t="s">
        <v>40</v>
      </c>
      <c r="C22" s="27">
        <f>'Eastern Florida '!F22</f>
        <v>0</v>
      </c>
      <c r="D22" s="27">
        <f>Broward!F22</f>
        <v>0</v>
      </c>
      <c r="E22" s="27">
        <f>'Central Florida '!F22</f>
        <v>0</v>
      </c>
      <c r="F22" s="27">
        <f>Chipola!F22</f>
        <v>0</v>
      </c>
      <c r="G22" s="27">
        <f>Daytona!F22</f>
        <v>0</v>
      </c>
      <c r="H22" s="27">
        <f>'FL SouthWestern'!F22</f>
        <v>0</v>
      </c>
      <c r="I22" s="27">
        <f>FSCJ!F22</f>
        <v>0</v>
      </c>
      <c r="J22" s="27">
        <f>'Florida Keys'!F22</f>
        <v>0</v>
      </c>
      <c r="K22" s="27">
        <f>'Gulf Coast'!F22</f>
        <v>0</v>
      </c>
      <c r="L22" s="27">
        <f>Hillsborough!F22</f>
        <v>0</v>
      </c>
      <c r="M22" s="27">
        <f>'Indian River'!F22</f>
        <v>0</v>
      </c>
      <c r="N22" s="27">
        <f>'Florida Gateway'!F22</f>
        <v>0</v>
      </c>
      <c r="O22" s="27">
        <f>'Lake-Sumter'!F22</f>
        <v>0</v>
      </c>
      <c r="P22" s="27">
        <f>'SCF, Manatee'!F22</f>
        <v>0</v>
      </c>
      <c r="Q22" s="27">
        <f>'Miami Dade'!F22</f>
        <v>0</v>
      </c>
      <c r="R22" s="27">
        <f>'North Florida'!F22</f>
        <v>0</v>
      </c>
      <c r="S22" s="27">
        <f>'Northwest Florida '!F22</f>
        <v>0</v>
      </c>
      <c r="T22" s="27">
        <f>'Palm Beach'!F22</f>
        <v>0</v>
      </c>
      <c r="U22" s="27">
        <f>'Pasco-Hernando'!F22</f>
        <v>0</v>
      </c>
      <c r="V22" s="27">
        <f>Pensacola!F22</f>
        <v>0</v>
      </c>
      <c r="W22" s="27">
        <f>Polk!F22</f>
        <v>0</v>
      </c>
      <c r="X22" s="1116">
        <f>'Saint Johns'!F22</f>
        <v>0</v>
      </c>
      <c r="Y22" s="27">
        <f>'Saint Pete'!F22</f>
        <v>0</v>
      </c>
      <c r="Z22" s="27">
        <f>'Santa Fe'!F22</f>
        <v>0</v>
      </c>
      <c r="AA22" s="1114">
        <f>'Santa Fe'!F22</f>
        <v>0</v>
      </c>
      <c r="AB22" s="27">
        <f>'South Florida'!F22</f>
        <v>0</v>
      </c>
      <c r="AC22" s="27">
        <f>Tallahassee!F22</f>
        <v>0</v>
      </c>
      <c r="AD22" s="27">
        <f>Valencia!F22</f>
        <v>0</v>
      </c>
      <c r="AE22" s="1156">
        <f t="shared" si="4"/>
        <v>0</v>
      </c>
      <c r="AF22" s="21"/>
    </row>
    <row r="23" spans="1:35" s="166" customFormat="1" ht="24.95" customHeight="1">
      <c r="A23" s="208">
        <v>3</v>
      </c>
      <c r="B23" s="60" t="s">
        <v>20</v>
      </c>
      <c r="C23" s="27">
        <f>'Eastern Florida '!F23</f>
        <v>0</v>
      </c>
      <c r="D23" s="27">
        <f>Broward!F23</f>
        <v>0</v>
      </c>
      <c r="E23" s="27">
        <f>'Central Florida '!F23</f>
        <v>0</v>
      </c>
      <c r="F23" s="27">
        <f>Chipola!F23</f>
        <v>0</v>
      </c>
      <c r="G23" s="27">
        <f>Daytona!F23</f>
        <v>0</v>
      </c>
      <c r="H23" s="27">
        <f>'FL SouthWestern'!F23</f>
        <v>0</v>
      </c>
      <c r="I23" s="27">
        <f>FSCJ!F23</f>
        <v>0</v>
      </c>
      <c r="J23" s="27">
        <f>'Florida Keys'!F23</f>
        <v>0</v>
      </c>
      <c r="K23" s="27">
        <f>'Gulf Coast'!F23</f>
        <v>0</v>
      </c>
      <c r="L23" s="27">
        <f>Hillsborough!F23</f>
        <v>0</v>
      </c>
      <c r="M23" s="27">
        <f>'Indian River'!F23</f>
        <v>0</v>
      </c>
      <c r="N23" s="27">
        <f>'Florida Gateway'!F23</f>
        <v>0</v>
      </c>
      <c r="O23" s="27">
        <f>'Lake-Sumter'!F23</f>
        <v>0</v>
      </c>
      <c r="P23" s="27">
        <f>'SCF, Manatee'!F23</f>
        <v>0</v>
      </c>
      <c r="Q23" s="27">
        <f>'Miami Dade'!F23</f>
        <v>0</v>
      </c>
      <c r="R23" s="27">
        <f>'North Florida'!F23</f>
        <v>0</v>
      </c>
      <c r="S23" s="27">
        <f>'Northwest Florida '!F23</f>
        <v>0</v>
      </c>
      <c r="T23" s="27">
        <f>'Palm Beach'!F23</f>
        <v>0</v>
      </c>
      <c r="U23" s="27">
        <f>'Pasco-Hernando'!F23</f>
        <v>0</v>
      </c>
      <c r="V23" s="27">
        <f>Pensacola!F23</f>
        <v>0</v>
      </c>
      <c r="W23" s="27">
        <f>Polk!F23</f>
        <v>0</v>
      </c>
      <c r="X23" s="1116">
        <f>'Saint Johns'!F23</f>
        <v>0</v>
      </c>
      <c r="Y23" s="27">
        <f>'Saint Pete'!F23</f>
        <v>0</v>
      </c>
      <c r="Z23" s="27">
        <f>'Santa Fe'!F23</f>
        <v>0</v>
      </c>
      <c r="AA23" s="1114">
        <f>'Santa Fe'!F23</f>
        <v>0</v>
      </c>
      <c r="AB23" s="27">
        <f>'South Florida'!F23</f>
        <v>0</v>
      </c>
      <c r="AC23" s="27">
        <f>Tallahassee!F23</f>
        <v>0</v>
      </c>
      <c r="AD23" s="27">
        <f>Valencia!F23</f>
        <v>0</v>
      </c>
      <c r="AE23" s="1156">
        <f t="shared" si="4"/>
        <v>0</v>
      </c>
      <c r="AF23" s="21"/>
    </row>
    <row r="24" spans="1:35" s="166" customFormat="1" ht="24.95" customHeight="1">
      <c r="A24" s="208">
        <v>4</v>
      </c>
      <c r="B24" s="60" t="s">
        <v>21</v>
      </c>
      <c r="C24" s="27">
        <f>'Eastern Florida '!F24</f>
        <v>0</v>
      </c>
      <c r="D24" s="27">
        <f>Broward!F24</f>
        <v>0</v>
      </c>
      <c r="E24" s="27">
        <f>'Central Florida '!F24</f>
        <v>0</v>
      </c>
      <c r="F24" s="27">
        <f>Chipola!F24</f>
        <v>0</v>
      </c>
      <c r="G24" s="27">
        <f>Daytona!F24</f>
        <v>0</v>
      </c>
      <c r="H24" s="27">
        <f>'FL SouthWestern'!F24</f>
        <v>0</v>
      </c>
      <c r="I24" s="27">
        <f>FSCJ!F24</f>
        <v>0</v>
      </c>
      <c r="J24" s="27">
        <f>'Florida Keys'!F24</f>
        <v>0</v>
      </c>
      <c r="K24" s="27">
        <f>'Gulf Coast'!F24</f>
        <v>0</v>
      </c>
      <c r="L24" s="27">
        <f>Hillsborough!F24</f>
        <v>0</v>
      </c>
      <c r="M24" s="27">
        <f>'Indian River'!F24</f>
        <v>0</v>
      </c>
      <c r="N24" s="27">
        <f>'Florida Gateway'!F24</f>
        <v>0</v>
      </c>
      <c r="O24" s="27">
        <f>'Lake-Sumter'!F24</f>
        <v>0</v>
      </c>
      <c r="P24" s="27">
        <f>'SCF, Manatee'!F24</f>
        <v>0</v>
      </c>
      <c r="Q24" s="27">
        <f>'Miami Dade'!F24</f>
        <v>0</v>
      </c>
      <c r="R24" s="27">
        <f>'North Florida'!F24</f>
        <v>0</v>
      </c>
      <c r="S24" s="27">
        <f>'Northwest Florida '!F24</f>
        <v>0</v>
      </c>
      <c r="T24" s="27">
        <f>'Palm Beach'!F24</f>
        <v>0</v>
      </c>
      <c r="U24" s="27">
        <f>'Pasco-Hernando'!F24</f>
        <v>0</v>
      </c>
      <c r="V24" s="27">
        <f>Pensacola!F24</f>
        <v>0</v>
      </c>
      <c r="W24" s="27">
        <f>Polk!F24</f>
        <v>0</v>
      </c>
      <c r="X24" s="1116">
        <f>'Saint Johns'!F24</f>
        <v>0</v>
      </c>
      <c r="Y24" s="27">
        <f>'Saint Pete'!F24</f>
        <v>0</v>
      </c>
      <c r="Z24" s="27">
        <f>'Santa Fe'!F24</f>
        <v>0</v>
      </c>
      <c r="AA24" s="1114">
        <f>'Santa Fe'!F24</f>
        <v>0</v>
      </c>
      <c r="AB24" s="27">
        <f>'South Florida'!F24</f>
        <v>0</v>
      </c>
      <c r="AC24" s="27">
        <f>Tallahassee!F24</f>
        <v>0</v>
      </c>
      <c r="AD24" s="27">
        <f>Valencia!F24</f>
        <v>0</v>
      </c>
      <c r="AE24" s="1156">
        <f t="shared" si="4"/>
        <v>0</v>
      </c>
      <c r="AF24" s="21"/>
    </row>
    <row r="25" spans="1:35" s="166" customFormat="1" ht="24.95" customHeight="1">
      <c r="A25" s="208">
        <v>5</v>
      </c>
      <c r="B25" s="60" t="s">
        <v>22</v>
      </c>
      <c r="C25" s="27">
        <f>'Eastern Florida '!F25</f>
        <v>0</v>
      </c>
      <c r="D25" s="27">
        <f>Broward!F25</f>
        <v>0</v>
      </c>
      <c r="E25" s="27">
        <f>'Central Florida '!F25</f>
        <v>0</v>
      </c>
      <c r="F25" s="27">
        <f>Chipola!F25</f>
        <v>0</v>
      </c>
      <c r="G25" s="27">
        <f>Daytona!F25</f>
        <v>0</v>
      </c>
      <c r="H25" s="27">
        <f>'FL SouthWestern'!F25</f>
        <v>0</v>
      </c>
      <c r="I25" s="27">
        <f>FSCJ!F25</f>
        <v>0</v>
      </c>
      <c r="J25" s="27">
        <f>'Florida Keys'!F25</f>
        <v>0</v>
      </c>
      <c r="K25" s="27">
        <f>'Gulf Coast'!F25</f>
        <v>0</v>
      </c>
      <c r="L25" s="27">
        <f>Hillsborough!F25</f>
        <v>0</v>
      </c>
      <c r="M25" s="27">
        <f>'Indian River'!F25</f>
        <v>0</v>
      </c>
      <c r="N25" s="27">
        <f>'Florida Gateway'!F25</f>
        <v>0</v>
      </c>
      <c r="O25" s="27">
        <f>'Lake-Sumter'!F25</f>
        <v>0</v>
      </c>
      <c r="P25" s="27">
        <f>'SCF, Manatee'!F25</f>
        <v>0</v>
      </c>
      <c r="Q25" s="27">
        <f>'Miami Dade'!F25</f>
        <v>0</v>
      </c>
      <c r="R25" s="27">
        <f>'North Florida'!F25</f>
        <v>0</v>
      </c>
      <c r="S25" s="27">
        <f>'Northwest Florida '!F25</f>
        <v>0</v>
      </c>
      <c r="T25" s="27">
        <f>'Palm Beach'!F25</f>
        <v>0</v>
      </c>
      <c r="U25" s="27">
        <f>'Pasco-Hernando'!F25</f>
        <v>0</v>
      </c>
      <c r="V25" s="27">
        <f>Pensacola!F25</f>
        <v>0</v>
      </c>
      <c r="W25" s="27">
        <f>Polk!F25</f>
        <v>0</v>
      </c>
      <c r="X25" s="1116">
        <f>'Saint Johns'!F25</f>
        <v>0</v>
      </c>
      <c r="Y25" s="27">
        <f>'Saint Pete'!F25</f>
        <v>0</v>
      </c>
      <c r="Z25" s="27">
        <f>'Santa Fe'!F25</f>
        <v>0</v>
      </c>
      <c r="AA25" s="1114">
        <f>'Santa Fe'!F25</f>
        <v>0</v>
      </c>
      <c r="AB25" s="27">
        <f>'South Florida'!F25</f>
        <v>0</v>
      </c>
      <c r="AC25" s="27">
        <f>Tallahassee!F25</f>
        <v>0</v>
      </c>
      <c r="AD25" s="27">
        <f>Valencia!F25</f>
        <v>0</v>
      </c>
      <c r="AE25" s="1156">
        <f t="shared" si="4"/>
        <v>0</v>
      </c>
      <c r="AF25" s="21"/>
    </row>
    <row r="26" spans="1:35" s="166" customFormat="1" ht="24.95" customHeight="1">
      <c r="A26" s="208">
        <v>6</v>
      </c>
      <c r="B26" s="60" t="s">
        <v>23</v>
      </c>
      <c r="C26" s="27">
        <f>'Eastern Florida '!F26</f>
        <v>0</v>
      </c>
      <c r="D26" s="27">
        <f>Broward!F26</f>
        <v>0</v>
      </c>
      <c r="E26" s="27">
        <f>'Central Florida '!F26</f>
        <v>0</v>
      </c>
      <c r="F26" s="27">
        <f>Chipola!F26</f>
        <v>0</v>
      </c>
      <c r="G26" s="27">
        <f>Daytona!F26</f>
        <v>0</v>
      </c>
      <c r="H26" s="27">
        <f>'FL SouthWestern'!F26</f>
        <v>0</v>
      </c>
      <c r="I26" s="27">
        <f>FSCJ!F26</f>
        <v>0</v>
      </c>
      <c r="J26" s="27">
        <f>'Florida Keys'!F26</f>
        <v>0</v>
      </c>
      <c r="K26" s="27">
        <f>'Gulf Coast'!F26</f>
        <v>0</v>
      </c>
      <c r="L26" s="27">
        <f>Hillsborough!F26</f>
        <v>0</v>
      </c>
      <c r="M26" s="27">
        <f>'Indian River'!F26</f>
        <v>0</v>
      </c>
      <c r="N26" s="27">
        <f>'Florida Gateway'!F26</f>
        <v>0</v>
      </c>
      <c r="O26" s="27">
        <f>'Lake-Sumter'!F26</f>
        <v>0</v>
      </c>
      <c r="P26" s="27">
        <f>'SCF, Manatee'!F26</f>
        <v>0</v>
      </c>
      <c r="Q26" s="27">
        <f>'Miami Dade'!F26</f>
        <v>0</v>
      </c>
      <c r="R26" s="27">
        <f>'North Florida'!F26</f>
        <v>0</v>
      </c>
      <c r="S26" s="27">
        <f>'Northwest Florida '!F26</f>
        <v>0</v>
      </c>
      <c r="T26" s="27">
        <f>'Palm Beach'!F26</f>
        <v>0</v>
      </c>
      <c r="U26" s="27">
        <f>'Pasco-Hernando'!F26</f>
        <v>0</v>
      </c>
      <c r="V26" s="27">
        <f>Pensacola!F26</f>
        <v>0</v>
      </c>
      <c r="W26" s="27">
        <f>Polk!F26</f>
        <v>0</v>
      </c>
      <c r="X26" s="1116">
        <f>'Saint Johns'!F26</f>
        <v>0</v>
      </c>
      <c r="Y26" s="27">
        <f>'Saint Pete'!F26</f>
        <v>0</v>
      </c>
      <c r="Z26" s="27">
        <f>'Santa Fe'!F26</f>
        <v>0</v>
      </c>
      <c r="AA26" s="27">
        <f>'Santa Fe'!F26</f>
        <v>0</v>
      </c>
      <c r="AB26" s="27">
        <f>'South Florida'!F26</f>
        <v>0</v>
      </c>
      <c r="AC26" s="27">
        <f>Tallahassee!F26</f>
        <v>0</v>
      </c>
      <c r="AD26" s="27">
        <f>Valencia!F26</f>
        <v>0</v>
      </c>
      <c r="AE26" s="1156">
        <f t="shared" si="4"/>
        <v>0</v>
      </c>
      <c r="AF26" s="21"/>
    </row>
    <row r="27" spans="1:35" s="166" customFormat="1" ht="24.95" customHeight="1">
      <c r="A27" s="208">
        <v>7</v>
      </c>
      <c r="B27" s="60" t="s">
        <v>24</v>
      </c>
      <c r="C27" s="27">
        <f>'Eastern Florida '!F27</f>
        <v>0</v>
      </c>
      <c r="D27" s="27">
        <f>Broward!F27</f>
        <v>0</v>
      </c>
      <c r="E27" s="27">
        <f>'Central Florida '!F27</f>
        <v>0</v>
      </c>
      <c r="F27" s="27">
        <f>Chipola!F27</f>
        <v>0</v>
      </c>
      <c r="G27" s="27">
        <f>Daytona!F27</f>
        <v>0</v>
      </c>
      <c r="H27" s="27">
        <f>'FL SouthWestern'!F27</f>
        <v>0</v>
      </c>
      <c r="I27" s="27">
        <f>FSCJ!F27</f>
        <v>0</v>
      </c>
      <c r="J27" s="27">
        <f>'Florida Keys'!F27</f>
        <v>0</v>
      </c>
      <c r="K27" s="27">
        <f>'Gulf Coast'!F27</f>
        <v>0</v>
      </c>
      <c r="L27" s="27">
        <f>Hillsborough!F27</f>
        <v>0</v>
      </c>
      <c r="M27" s="27">
        <f>'Indian River'!F27</f>
        <v>0</v>
      </c>
      <c r="N27" s="27">
        <f>'Florida Gateway'!F27</f>
        <v>0</v>
      </c>
      <c r="O27" s="27">
        <f>'Lake-Sumter'!F27</f>
        <v>0</v>
      </c>
      <c r="P27" s="27">
        <f>'SCF, Manatee'!F27</f>
        <v>0</v>
      </c>
      <c r="Q27" s="27">
        <f>'Miami Dade'!F27</f>
        <v>0</v>
      </c>
      <c r="R27" s="27">
        <f>'North Florida'!F27</f>
        <v>0</v>
      </c>
      <c r="S27" s="27">
        <f>'Northwest Florida '!F27</f>
        <v>0</v>
      </c>
      <c r="T27" s="27">
        <f>'Palm Beach'!F27</f>
        <v>0</v>
      </c>
      <c r="U27" s="27">
        <f>'Pasco-Hernando'!F27</f>
        <v>0</v>
      </c>
      <c r="V27" s="27">
        <f>Pensacola!F27</f>
        <v>0</v>
      </c>
      <c r="W27" s="27">
        <f>Polk!F27</f>
        <v>0</v>
      </c>
      <c r="X27" s="1116">
        <f>'Saint Johns'!F27</f>
        <v>0</v>
      </c>
      <c r="Y27" s="27">
        <f>'Saint Pete'!F27</f>
        <v>0</v>
      </c>
      <c r="Z27" s="27">
        <f>'Santa Fe'!F27</f>
        <v>0</v>
      </c>
      <c r="AA27" s="27">
        <f>'Santa Fe'!F27</f>
        <v>0</v>
      </c>
      <c r="AB27" s="27">
        <f>'South Florida'!F27</f>
        <v>0</v>
      </c>
      <c r="AC27" s="27">
        <f>Tallahassee!F27</f>
        <v>0</v>
      </c>
      <c r="AD27" s="27">
        <f>Valencia!F27</f>
        <v>0</v>
      </c>
      <c r="AE27" s="1156">
        <f t="shared" si="4"/>
        <v>0</v>
      </c>
      <c r="AF27" s="21"/>
    </row>
    <row r="28" spans="1:35" s="166" customFormat="1" ht="24.95" customHeight="1">
      <c r="A28" s="214"/>
      <c r="B28" s="65" t="s">
        <v>25</v>
      </c>
      <c r="C28" s="76">
        <f>SUM(C21:C26)</f>
        <v>0</v>
      </c>
      <c r="D28" s="76">
        <f t="shared" ref="D28:AD28" si="5">SUM(D21:D26)</f>
        <v>0</v>
      </c>
      <c r="E28" s="76">
        <f t="shared" ref="E28" si="6">SUM(E21:E26)</f>
        <v>0</v>
      </c>
      <c r="F28" s="76">
        <f t="shared" si="5"/>
        <v>0</v>
      </c>
      <c r="G28" s="76">
        <f t="shared" si="5"/>
        <v>0</v>
      </c>
      <c r="H28" s="76">
        <f t="shared" si="5"/>
        <v>0</v>
      </c>
      <c r="I28" s="76">
        <f t="shared" si="5"/>
        <v>0</v>
      </c>
      <c r="J28" s="76">
        <f>SUM(J21:J26)</f>
        <v>0</v>
      </c>
      <c r="K28" s="76">
        <f t="shared" si="5"/>
        <v>0</v>
      </c>
      <c r="L28" s="76">
        <f t="shared" si="5"/>
        <v>0</v>
      </c>
      <c r="M28" s="76">
        <f t="shared" si="5"/>
        <v>0</v>
      </c>
      <c r="N28" s="76">
        <f>SUM(N21:N26)</f>
        <v>0</v>
      </c>
      <c r="O28" s="76">
        <f t="shared" si="5"/>
        <v>0</v>
      </c>
      <c r="P28" s="76">
        <f>SUM(P21:P26)</f>
        <v>0</v>
      </c>
      <c r="Q28" s="76">
        <f t="shared" si="5"/>
        <v>0</v>
      </c>
      <c r="R28" s="76">
        <f t="shared" si="5"/>
        <v>0</v>
      </c>
      <c r="S28" s="76">
        <f t="shared" si="5"/>
        <v>0</v>
      </c>
      <c r="T28" s="76">
        <f t="shared" si="5"/>
        <v>0</v>
      </c>
      <c r="U28" s="76">
        <f t="shared" si="5"/>
        <v>0</v>
      </c>
      <c r="V28" s="76">
        <f t="shared" si="5"/>
        <v>0</v>
      </c>
      <c r="W28" s="76">
        <f t="shared" si="5"/>
        <v>0</v>
      </c>
      <c r="X28" s="1117">
        <f t="shared" si="5"/>
        <v>0</v>
      </c>
      <c r="Y28" s="76">
        <f t="shared" si="5"/>
        <v>0</v>
      </c>
      <c r="Z28" s="76">
        <f t="shared" si="5"/>
        <v>0</v>
      </c>
      <c r="AA28" s="76">
        <f t="shared" si="5"/>
        <v>0</v>
      </c>
      <c r="AB28" s="76">
        <f t="shared" si="5"/>
        <v>0</v>
      </c>
      <c r="AC28" s="76">
        <f t="shared" si="5"/>
        <v>0</v>
      </c>
      <c r="AD28" s="76">
        <f t="shared" si="5"/>
        <v>0</v>
      </c>
      <c r="AE28" s="1157">
        <f>SUM(AE21:AE26)</f>
        <v>0</v>
      </c>
      <c r="AF28" s="22"/>
      <c r="AH28" s="23">
        <f>SUM(C28:AD28)</f>
        <v>0</v>
      </c>
      <c r="AI28" s="23">
        <f>AE28-AH28</f>
        <v>0</v>
      </c>
    </row>
    <row r="29" spans="1:35" s="166" customFormat="1" ht="24.95" customHeight="1">
      <c r="A29" s="211" t="s">
        <v>5</v>
      </c>
      <c r="B29" s="63" t="s">
        <v>97</v>
      </c>
      <c r="C29" s="27"/>
      <c r="D29" s="27"/>
      <c r="E29" s="77"/>
      <c r="F29" s="78"/>
      <c r="G29" s="79"/>
      <c r="H29" s="27"/>
      <c r="I29" s="89"/>
      <c r="J29" s="89"/>
      <c r="K29" s="82"/>
      <c r="L29" s="83"/>
      <c r="M29" s="27"/>
      <c r="N29" s="27"/>
      <c r="O29" s="27"/>
      <c r="P29" s="27"/>
      <c r="Q29" s="84"/>
      <c r="R29" s="27"/>
      <c r="S29" s="27"/>
      <c r="T29" s="27"/>
      <c r="U29" s="27"/>
      <c r="V29" s="27"/>
      <c r="W29" s="85"/>
      <c r="X29" s="1118"/>
      <c r="Y29" s="87"/>
      <c r="Z29" s="27"/>
      <c r="AA29" s="27"/>
      <c r="AB29" s="27"/>
      <c r="AC29" s="27"/>
      <c r="AD29" s="88"/>
      <c r="AE29" s="1156"/>
      <c r="AF29" s="21"/>
    </row>
    <row r="30" spans="1:35" s="166" customFormat="1" ht="24.95" customHeight="1">
      <c r="A30" s="208">
        <v>1</v>
      </c>
      <c r="B30" s="60" t="s">
        <v>27</v>
      </c>
      <c r="C30" s="27">
        <f>'Eastern Florida '!F30</f>
        <v>0</v>
      </c>
      <c r="D30" s="27">
        <f>Broward!F30</f>
        <v>0</v>
      </c>
      <c r="E30" s="27">
        <f>'Central Florida '!F30</f>
        <v>0</v>
      </c>
      <c r="F30" s="27">
        <f>Chipola!F30</f>
        <v>0</v>
      </c>
      <c r="G30" s="27">
        <f>Daytona!F30</f>
        <v>0</v>
      </c>
      <c r="H30" s="27">
        <f>'FL SouthWestern'!F30</f>
        <v>0</v>
      </c>
      <c r="I30" s="27">
        <f>FSCJ!F30</f>
        <v>0</v>
      </c>
      <c r="J30" s="27">
        <f>'Florida Keys'!F30</f>
        <v>0</v>
      </c>
      <c r="K30" s="27">
        <f>'Gulf Coast'!F30</f>
        <v>0</v>
      </c>
      <c r="L30" s="27">
        <f>Hillsborough!F30</f>
        <v>0</v>
      </c>
      <c r="M30" s="27">
        <f>'Indian River'!F30</f>
        <v>0</v>
      </c>
      <c r="N30" s="27">
        <f>'Florida Gateway'!F30</f>
        <v>0</v>
      </c>
      <c r="O30" s="27">
        <f>'Lake-Sumter'!F30</f>
        <v>0</v>
      </c>
      <c r="P30" s="27">
        <f>'SCF, Manatee'!F30</f>
        <v>0</v>
      </c>
      <c r="Q30" s="27">
        <f>'Miami Dade'!F30</f>
        <v>0</v>
      </c>
      <c r="R30" s="27">
        <f>'North Florida'!F30</f>
        <v>0</v>
      </c>
      <c r="S30" s="27">
        <f>'Northwest Florida '!F30</f>
        <v>0</v>
      </c>
      <c r="T30" s="27">
        <f>'Palm Beach'!F30</f>
        <v>0</v>
      </c>
      <c r="U30" s="27">
        <f>'Pasco-Hernando'!F30</f>
        <v>0</v>
      </c>
      <c r="V30" s="27">
        <f>Pensacola!F30</f>
        <v>0</v>
      </c>
      <c r="W30" s="27">
        <f>Polk!F30</f>
        <v>0</v>
      </c>
      <c r="X30" s="1116">
        <f>'Saint Johns'!F30</f>
        <v>0</v>
      </c>
      <c r="Y30" s="27">
        <f>'Saint Pete'!F30</f>
        <v>0</v>
      </c>
      <c r="Z30" s="27">
        <f>'Santa Fe'!F30</f>
        <v>0</v>
      </c>
      <c r="AA30" s="27">
        <f>'Santa Fe'!F30</f>
        <v>0</v>
      </c>
      <c r="AB30" s="27">
        <f>'South Florida'!F30</f>
        <v>0</v>
      </c>
      <c r="AC30" s="27">
        <f>Tallahassee!F30</f>
        <v>0</v>
      </c>
      <c r="AD30" s="27">
        <f>Valencia!F30</f>
        <v>0</v>
      </c>
      <c r="AE30" s="1156">
        <f t="shared" ref="AE30:AE37" si="7">SUM(C30:AD30)</f>
        <v>0</v>
      </c>
      <c r="AF30" s="21"/>
    </row>
    <row r="31" spans="1:35" s="166" customFormat="1" ht="24.95" customHeight="1">
      <c r="A31" s="208">
        <v>2</v>
      </c>
      <c r="B31" s="66" t="s">
        <v>28</v>
      </c>
      <c r="C31" s="27">
        <f>'Eastern Florida '!F31</f>
        <v>0</v>
      </c>
      <c r="D31" s="27">
        <f>Broward!F31</f>
        <v>0</v>
      </c>
      <c r="E31" s="27">
        <f>'Central Florida '!F31</f>
        <v>0</v>
      </c>
      <c r="F31" s="27">
        <f>Chipola!F31</f>
        <v>0</v>
      </c>
      <c r="G31" s="27">
        <f>Daytona!F31</f>
        <v>0</v>
      </c>
      <c r="H31" s="27">
        <f>'FL SouthWestern'!F31</f>
        <v>0</v>
      </c>
      <c r="I31" s="27">
        <f>FSCJ!F31</f>
        <v>0</v>
      </c>
      <c r="J31" s="27">
        <f>'Florida Keys'!F31</f>
        <v>0</v>
      </c>
      <c r="K31" s="27">
        <f>'Gulf Coast'!F31</f>
        <v>0</v>
      </c>
      <c r="L31" s="27">
        <f>Hillsborough!F31</f>
        <v>0</v>
      </c>
      <c r="M31" s="27">
        <f>'Indian River'!F31</f>
        <v>0</v>
      </c>
      <c r="N31" s="27">
        <f>'Florida Gateway'!F31</f>
        <v>0</v>
      </c>
      <c r="O31" s="27">
        <f>'Lake-Sumter'!F31</f>
        <v>0</v>
      </c>
      <c r="P31" s="27">
        <f>'SCF, Manatee'!F31</f>
        <v>0</v>
      </c>
      <c r="Q31" s="27">
        <f>'Miami Dade'!F31</f>
        <v>0</v>
      </c>
      <c r="R31" s="27">
        <f>'North Florida'!F31</f>
        <v>0</v>
      </c>
      <c r="S31" s="27">
        <f>'Northwest Florida '!F31</f>
        <v>0</v>
      </c>
      <c r="T31" s="27">
        <f>'Palm Beach'!F31</f>
        <v>0</v>
      </c>
      <c r="U31" s="27">
        <f>'Pasco-Hernando'!F31</f>
        <v>0</v>
      </c>
      <c r="V31" s="27">
        <f>Pensacola!F31</f>
        <v>0</v>
      </c>
      <c r="W31" s="27">
        <f>Polk!F31</f>
        <v>0</v>
      </c>
      <c r="X31" s="1116">
        <f>'Saint Johns'!F31</f>
        <v>0</v>
      </c>
      <c r="Y31" s="27">
        <f>'Saint Pete'!F31</f>
        <v>0</v>
      </c>
      <c r="Z31" s="27">
        <f>'Santa Fe'!F31</f>
        <v>0</v>
      </c>
      <c r="AA31" s="27">
        <f>'Santa Fe'!F31</f>
        <v>0</v>
      </c>
      <c r="AB31" s="27">
        <f>'South Florida'!F31</f>
        <v>0</v>
      </c>
      <c r="AC31" s="27">
        <f>Tallahassee!F31</f>
        <v>0</v>
      </c>
      <c r="AD31" s="27">
        <f>Valencia!F31</f>
        <v>0</v>
      </c>
      <c r="AE31" s="1156">
        <f t="shared" si="7"/>
        <v>0</v>
      </c>
      <c r="AF31" s="21"/>
    </row>
    <row r="32" spans="1:35" s="166" customFormat="1" ht="24.95" customHeight="1">
      <c r="A32" s="208">
        <v>3</v>
      </c>
      <c r="B32" s="66" t="s">
        <v>29</v>
      </c>
      <c r="C32" s="27">
        <f>'Eastern Florida '!F32</f>
        <v>0</v>
      </c>
      <c r="D32" s="27">
        <f>Broward!F32</f>
        <v>0</v>
      </c>
      <c r="E32" s="27">
        <f>'Central Florida '!F32</f>
        <v>0</v>
      </c>
      <c r="F32" s="27">
        <f>Chipola!F32</f>
        <v>0</v>
      </c>
      <c r="G32" s="27">
        <f>Daytona!F32</f>
        <v>0</v>
      </c>
      <c r="H32" s="27">
        <f>'FL SouthWestern'!F32</f>
        <v>0</v>
      </c>
      <c r="I32" s="27">
        <f>FSCJ!F32</f>
        <v>0</v>
      </c>
      <c r="J32" s="27">
        <f>'Florida Keys'!F32</f>
        <v>0</v>
      </c>
      <c r="K32" s="27">
        <f>'Gulf Coast'!F32</f>
        <v>0</v>
      </c>
      <c r="L32" s="27">
        <f>Hillsborough!F32</f>
        <v>0</v>
      </c>
      <c r="M32" s="27">
        <f>'Indian River'!F32</f>
        <v>0</v>
      </c>
      <c r="N32" s="27">
        <f>'Florida Gateway'!F32</f>
        <v>0</v>
      </c>
      <c r="O32" s="27">
        <f>'Lake-Sumter'!F32</f>
        <v>0</v>
      </c>
      <c r="P32" s="27">
        <f>'SCF, Manatee'!F32</f>
        <v>0</v>
      </c>
      <c r="Q32" s="27">
        <f>'Miami Dade'!F32</f>
        <v>0</v>
      </c>
      <c r="R32" s="27">
        <f>'North Florida'!F32</f>
        <v>0</v>
      </c>
      <c r="S32" s="27">
        <f>'Northwest Florida '!F32</f>
        <v>0</v>
      </c>
      <c r="T32" s="27">
        <f>'Palm Beach'!F32</f>
        <v>0</v>
      </c>
      <c r="U32" s="27">
        <f>'Pasco-Hernando'!F32</f>
        <v>0</v>
      </c>
      <c r="V32" s="27">
        <f>Pensacola!F32</f>
        <v>0</v>
      </c>
      <c r="W32" s="27">
        <f>Polk!F32</f>
        <v>0</v>
      </c>
      <c r="X32" s="1116">
        <f>'Saint Johns'!F32</f>
        <v>0</v>
      </c>
      <c r="Y32" s="27">
        <f>'Saint Pete'!F32</f>
        <v>0</v>
      </c>
      <c r="Z32" s="27">
        <f>'Santa Fe'!F32</f>
        <v>0</v>
      </c>
      <c r="AA32" s="27">
        <f>'Santa Fe'!F32</f>
        <v>0</v>
      </c>
      <c r="AB32" s="27">
        <f>'South Florida'!F32</f>
        <v>0</v>
      </c>
      <c r="AC32" s="27">
        <f>Tallahassee!F32</f>
        <v>0</v>
      </c>
      <c r="AD32" s="27">
        <f>Valencia!F32</f>
        <v>0</v>
      </c>
      <c r="AE32" s="1156">
        <f t="shared" si="7"/>
        <v>0</v>
      </c>
      <c r="AF32" s="21"/>
    </row>
    <row r="33" spans="1:35" s="166" customFormat="1" ht="24.95" customHeight="1">
      <c r="A33" s="208">
        <v>4</v>
      </c>
      <c r="B33" s="66" t="s">
        <v>30</v>
      </c>
      <c r="C33" s="27">
        <f>'Eastern Florida '!F33</f>
        <v>0</v>
      </c>
      <c r="D33" s="27">
        <f>Broward!F33</f>
        <v>0</v>
      </c>
      <c r="E33" s="27">
        <f>'Central Florida '!F33</f>
        <v>0</v>
      </c>
      <c r="F33" s="27">
        <f>Chipola!F33</f>
        <v>0</v>
      </c>
      <c r="G33" s="27">
        <f>Daytona!F33</f>
        <v>0</v>
      </c>
      <c r="H33" s="27">
        <f>'FL SouthWestern'!F33</f>
        <v>0</v>
      </c>
      <c r="I33" s="27">
        <f>FSCJ!F33</f>
        <v>0</v>
      </c>
      <c r="J33" s="27">
        <f>'Florida Keys'!F33</f>
        <v>0</v>
      </c>
      <c r="K33" s="27">
        <f>'Gulf Coast'!F33</f>
        <v>0</v>
      </c>
      <c r="L33" s="27">
        <f>Hillsborough!F33</f>
        <v>0</v>
      </c>
      <c r="M33" s="27">
        <f>'Indian River'!F33</f>
        <v>0</v>
      </c>
      <c r="N33" s="27">
        <f>'Florida Gateway'!F33</f>
        <v>0</v>
      </c>
      <c r="O33" s="27">
        <f>'Lake-Sumter'!F33</f>
        <v>0</v>
      </c>
      <c r="P33" s="27">
        <f>'SCF, Manatee'!F33</f>
        <v>0</v>
      </c>
      <c r="Q33" s="27">
        <f>'Miami Dade'!F33</f>
        <v>0</v>
      </c>
      <c r="R33" s="27">
        <f>'North Florida'!F33</f>
        <v>0</v>
      </c>
      <c r="S33" s="27">
        <f>'Northwest Florida '!F33</f>
        <v>0</v>
      </c>
      <c r="T33" s="27">
        <f>'Palm Beach'!F33</f>
        <v>0</v>
      </c>
      <c r="U33" s="27">
        <f>'Pasco-Hernando'!F33</f>
        <v>0</v>
      </c>
      <c r="V33" s="27">
        <f>Pensacola!F33</f>
        <v>0</v>
      </c>
      <c r="W33" s="27">
        <f>Polk!F33</f>
        <v>0</v>
      </c>
      <c r="X33" s="1116">
        <f>'Saint Johns'!F33</f>
        <v>0</v>
      </c>
      <c r="Y33" s="27">
        <f>'Saint Pete'!F33</f>
        <v>0</v>
      </c>
      <c r="Z33" s="27">
        <f>'Santa Fe'!F33</f>
        <v>0</v>
      </c>
      <c r="AA33" s="27">
        <f>'Santa Fe'!F33</f>
        <v>0</v>
      </c>
      <c r="AB33" s="27">
        <f>'South Florida'!F33</f>
        <v>0</v>
      </c>
      <c r="AC33" s="27">
        <f>Tallahassee!F33</f>
        <v>0</v>
      </c>
      <c r="AD33" s="27">
        <f>Valencia!F33</f>
        <v>0</v>
      </c>
      <c r="AE33" s="1156">
        <f t="shared" si="7"/>
        <v>0</v>
      </c>
      <c r="AF33" s="21"/>
    </row>
    <row r="34" spans="1:35" s="166" customFormat="1" ht="24.95" customHeight="1">
      <c r="A34" s="208">
        <v>5</v>
      </c>
      <c r="B34" s="66" t="s">
        <v>31</v>
      </c>
      <c r="C34" s="27">
        <f>'Eastern Florida '!F34</f>
        <v>0</v>
      </c>
      <c r="D34" s="27">
        <f>Broward!F34</f>
        <v>0</v>
      </c>
      <c r="E34" s="27">
        <f>'Central Florida '!F34</f>
        <v>0</v>
      </c>
      <c r="F34" s="27">
        <f>Chipola!F34</f>
        <v>0</v>
      </c>
      <c r="G34" s="27">
        <f>Daytona!F34</f>
        <v>0</v>
      </c>
      <c r="H34" s="27">
        <f>'FL SouthWestern'!F34</f>
        <v>0</v>
      </c>
      <c r="I34" s="27">
        <f>FSCJ!F34</f>
        <v>0</v>
      </c>
      <c r="J34" s="27">
        <f>'Florida Keys'!F34</f>
        <v>0</v>
      </c>
      <c r="K34" s="27">
        <f>'Gulf Coast'!F34</f>
        <v>0</v>
      </c>
      <c r="L34" s="27">
        <f>Hillsborough!F34</f>
        <v>0</v>
      </c>
      <c r="M34" s="27">
        <f>'Indian River'!F34</f>
        <v>0</v>
      </c>
      <c r="N34" s="27">
        <f>'Florida Gateway'!F34</f>
        <v>0</v>
      </c>
      <c r="O34" s="27">
        <f>'Lake-Sumter'!F34</f>
        <v>0</v>
      </c>
      <c r="P34" s="27">
        <f>'SCF, Manatee'!F34</f>
        <v>0</v>
      </c>
      <c r="Q34" s="27">
        <f>'Miami Dade'!F34</f>
        <v>0</v>
      </c>
      <c r="R34" s="27">
        <f>'North Florida'!F34</f>
        <v>0</v>
      </c>
      <c r="S34" s="27">
        <f>'Northwest Florida '!F34</f>
        <v>0</v>
      </c>
      <c r="T34" s="27">
        <f>'Palm Beach'!F34</f>
        <v>0</v>
      </c>
      <c r="U34" s="27">
        <f>'Pasco-Hernando'!F34</f>
        <v>0</v>
      </c>
      <c r="V34" s="27">
        <f>Pensacola!F34</f>
        <v>0</v>
      </c>
      <c r="W34" s="27">
        <f>Polk!F34</f>
        <v>0</v>
      </c>
      <c r="X34" s="1116">
        <f>'Saint Johns'!F34</f>
        <v>0</v>
      </c>
      <c r="Y34" s="27">
        <f>'Saint Pete'!F34</f>
        <v>0</v>
      </c>
      <c r="Z34" s="27">
        <f>'Santa Fe'!F34</f>
        <v>0</v>
      </c>
      <c r="AA34" s="27">
        <f>'Santa Fe'!F34</f>
        <v>0</v>
      </c>
      <c r="AB34" s="27">
        <f>'South Florida'!F34</f>
        <v>0</v>
      </c>
      <c r="AC34" s="27">
        <f>Tallahassee!F34</f>
        <v>0</v>
      </c>
      <c r="AD34" s="27">
        <f>Valencia!F34</f>
        <v>0</v>
      </c>
      <c r="AE34" s="1156">
        <f t="shared" si="7"/>
        <v>0</v>
      </c>
      <c r="AF34" s="21"/>
    </row>
    <row r="35" spans="1:35" s="166" customFormat="1" ht="24.95" customHeight="1">
      <c r="A35" s="208">
        <v>6</v>
      </c>
      <c r="B35" s="64" t="s">
        <v>32</v>
      </c>
      <c r="C35" s="27">
        <f>'Eastern Florida '!F35</f>
        <v>0</v>
      </c>
      <c r="D35" s="27">
        <f>Broward!F35</f>
        <v>0</v>
      </c>
      <c r="E35" s="27">
        <f>'Central Florida '!F35</f>
        <v>0</v>
      </c>
      <c r="F35" s="27">
        <f>Chipola!F35</f>
        <v>0</v>
      </c>
      <c r="G35" s="27">
        <f>Daytona!F35</f>
        <v>0</v>
      </c>
      <c r="H35" s="27">
        <f>'FL SouthWestern'!F35</f>
        <v>0</v>
      </c>
      <c r="I35" s="27">
        <f>FSCJ!F35</f>
        <v>0</v>
      </c>
      <c r="J35" s="27">
        <f>'Florida Keys'!F35</f>
        <v>0</v>
      </c>
      <c r="K35" s="27">
        <f>'Gulf Coast'!F35</f>
        <v>0</v>
      </c>
      <c r="L35" s="27">
        <f>Hillsborough!F35</f>
        <v>0</v>
      </c>
      <c r="M35" s="27">
        <f>'Indian River'!F35</f>
        <v>0</v>
      </c>
      <c r="N35" s="27">
        <f>'Florida Gateway'!F35</f>
        <v>0</v>
      </c>
      <c r="O35" s="27">
        <f>'Lake-Sumter'!F35</f>
        <v>1058</v>
      </c>
      <c r="P35" s="27">
        <f>'SCF, Manatee'!F35</f>
        <v>0</v>
      </c>
      <c r="Q35" s="27">
        <f>'Miami Dade'!F35</f>
        <v>0</v>
      </c>
      <c r="R35" s="27">
        <f>'North Florida'!F35</f>
        <v>0</v>
      </c>
      <c r="S35" s="27">
        <f>'Northwest Florida '!F35</f>
        <v>0</v>
      </c>
      <c r="T35" s="27">
        <f>'Palm Beach'!F35</f>
        <v>0</v>
      </c>
      <c r="U35" s="27">
        <f>'Pasco-Hernando'!F35</f>
        <v>0</v>
      </c>
      <c r="V35" s="27">
        <f>Pensacola!F35</f>
        <v>0</v>
      </c>
      <c r="W35" s="27">
        <f>Polk!F35</f>
        <v>0</v>
      </c>
      <c r="X35" s="1116">
        <f>'Saint Johns'!F35</f>
        <v>0</v>
      </c>
      <c r="Y35" s="27">
        <f>'Saint Pete'!F35</f>
        <v>0</v>
      </c>
      <c r="Z35" s="27">
        <f>'Santa Fe'!F35</f>
        <v>0</v>
      </c>
      <c r="AA35" s="27">
        <f>'Santa Fe'!F35</f>
        <v>0</v>
      </c>
      <c r="AB35" s="27">
        <f>'South Florida'!F35</f>
        <v>0</v>
      </c>
      <c r="AC35" s="27">
        <f>Tallahassee!F35</f>
        <v>0</v>
      </c>
      <c r="AD35" s="27">
        <f>Valencia!F35</f>
        <v>0</v>
      </c>
      <c r="AE35" s="1156">
        <f t="shared" si="7"/>
        <v>1058</v>
      </c>
      <c r="AF35" s="21"/>
    </row>
    <row r="36" spans="1:35" s="166" customFormat="1" ht="24.95" customHeight="1">
      <c r="A36" s="208">
        <v>7</v>
      </c>
      <c r="B36" s="64" t="s">
        <v>33</v>
      </c>
      <c r="C36" s="27">
        <f>'Eastern Florida '!F36</f>
        <v>0</v>
      </c>
      <c r="D36" s="27">
        <f>Broward!F36</f>
        <v>0</v>
      </c>
      <c r="E36" s="27">
        <f>'Central Florida '!F36</f>
        <v>0</v>
      </c>
      <c r="F36" s="27">
        <f>Chipola!F36</f>
        <v>0</v>
      </c>
      <c r="G36" s="27">
        <f>Daytona!F36</f>
        <v>0</v>
      </c>
      <c r="H36" s="27">
        <f>'FL SouthWestern'!F36</f>
        <v>0</v>
      </c>
      <c r="I36" s="27">
        <f>FSCJ!F36</f>
        <v>0</v>
      </c>
      <c r="J36" s="27">
        <f>'Florida Keys'!F36</f>
        <v>0</v>
      </c>
      <c r="K36" s="27">
        <f>'Gulf Coast'!F36</f>
        <v>0</v>
      </c>
      <c r="L36" s="27">
        <f>Hillsborough!F36</f>
        <v>0</v>
      </c>
      <c r="M36" s="27">
        <f>'Indian River'!F36</f>
        <v>0</v>
      </c>
      <c r="N36" s="27">
        <f>'Florida Gateway'!F36</f>
        <v>0</v>
      </c>
      <c r="O36" s="27">
        <f>'Lake-Sumter'!F36</f>
        <v>0</v>
      </c>
      <c r="P36" s="27">
        <f>'SCF, Manatee'!F36</f>
        <v>0</v>
      </c>
      <c r="Q36" s="27">
        <f>'Miami Dade'!F36</f>
        <v>0</v>
      </c>
      <c r="R36" s="27">
        <f>'North Florida'!F36</f>
        <v>0</v>
      </c>
      <c r="S36" s="27">
        <f>'Northwest Florida '!F36</f>
        <v>0</v>
      </c>
      <c r="T36" s="27">
        <f>'Palm Beach'!F36</f>
        <v>0</v>
      </c>
      <c r="U36" s="27">
        <f>'Pasco-Hernando'!F36</f>
        <v>0</v>
      </c>
      <c r="V36" s="27">
        <f>Pensacola!F36</f>
        <v>0</v>
      </c>
      <c r="W36" s="27">
        <f>Polk!F36</f>
        <v>0</v>
      </c>
      <c r="X36" s="1116">
        <f>'Saint Johns'!F36</f>
        <v>0</v>
      </c>
      <c r="Y36" s="27">
        <f>'Saint Pete'!F36</f>
        <v>0</v>
      </c>
      <c r="Z36" s="27">
        <f>'Santa Fe'!F36</f>
        <v>0</v>
      </c>
      <c r="AA36" s="27">
        <f>'Santa Fe'!F36</f>
        <v>0</v>
      </c>
      <c r="AB36" s="27">
        <f>'South Florida'!F36</f>
        <v>0</v>
      </c>
      <c r="AC36" s="27">
        <f>Tallahassee!F36</f>
        <v>0</v>
      </c>
      <c r="AD36" s="27">
        <f>Valencia!F36</f>
        <v>0</v>
      </c>
      <c r="AE36" s="1156">
        <f t="shared" si="7"/>
        <v>0</v>
      </c>
      <c r="AF36" s="21"/>
    </row>
    <row r="37" spans="1:35" s="166" customFormat="1" ht="24.95" customHeight="1">
      <c r="A37" s="208">
        <v>8</v>
      </c>
      <c r="B37" s="64" t="s">
        <v>34</v>
      </c>
      <c r="C37" s="27">
        <f>'Eastern Florida '!F37</f>
        <v>0</v>
      </c>
      <c r="D37" s="27">
        <f>Broward!F37</f>
        <v>0</v>
      </c>
      <c r="E37" s="27">
        <f>'Central Florida '!F37</f>
        <v>0</v>
      </c>
      <c r="F37" s="27">
        <f>Chipola!F37</f>
        <v>0</v>
      </c>
      <c r="G37" s="27">
        <f>Daytona!F37</f>
        <v>0</v>
      </c>
      <c r="H37" s="27">
        <f>'FL SouthWestern'!F37</f>
        <v>0</v>
      </c>
      <c r="I37" s="27">
        <f>FSCJ!F37</f>
        <v>0</v>
      </c>
      <c r="J37" s="27">
        <f>'Florida Keys'!F37</f>
        <v>0</v>
      </c>
      <c r="K37" s="27">
        <f>'Gulf Coast'!F37</f>
        <v>0</v>
      </c>
      <c r="L37" s="27">
        <f>Hillsborough!F37</f>
        <v>0</v>
      </c>
      <c r="M37" s="27">
        <f>'Indian River'!F37</f>
        <v>0</v>
      </c>
      <c r="N37" s="27">
        <f>'Florida Gateway'!F37</f>
        <v>0</v>
      </c>
      <c r="O37" s="27">
        <f>'Lake-Sumter'!F37</f>
        <v>0</v>
      </c>
      <c r="P37" s="27">
        <f>'SCF, Manatee'!F37</f>
        <v>0</v>
      </c>
      <c r="Q37" s="27">
        <f>'Miami Dade'!F37</f>
        <v>0</v>
      </c>
      <c r="R37" s="27">
        <f>'North Florida'!F37</f>
        <v>0</v>
      </c>
      <c r="S37" s="27">
        <f>'Northwest Florida '!F37</f>
        <v>0</v>
      </c>
      <c r="T37" s="27">
        <f>'Palm Beach'!F37</f>
        <v>0</v>
      </c>
      <c r="U37" s="27">
        <f>'Pasco-Hernando'!F37</f>
        <v>0</v>
      </c>
      <c r="V37" s="27">
        <f>Pensacola!F37</f>
        <v>0</v>
      </c>
      <c r="W37" s="27">
        <f>Polk!F37</f>
        <v>0</v>
      </c>
      <c r="X37" s="1116">
        <f>'Saint Johns'!F37</f>
        <v>0</v>
      </c>
      <c r="Y37" s="27">
        <f>'Saint Pete'!F37</f>
        <v>0</v>
      </c>
      <c r="Z37" s="27">
        <f>'Santa Fe'!F37</f>
        <v>0</v>
      </c>
      <c r="AA37" s="27">
        <f>'Santa Fe'!F37</f>
        <v>0</v>
      </c>
      <c r="AB37" s="27">
        <f>'South Florida'!F37</f>
        <v>0</v>
      </c>
      <c r="AC37" s="27">
        <f>Tallahassee!F37</f>
        <v>0</v>
      </c>
      <c r="AD37" s="27">
        <f>Valencia!F37</f>
        <v>0</v>
      </c>
      <c r="AE37" s="1156">
        <f t="shared" si="7"/>
        <v>0</v>
      </c>
      <c r="AF37" s="21"/>
    </row>
    <row r="38" spans="1:35" s="166" customFormat="1" ht="24.95" customHeight="1">
      <c r="A38" s="215"/>
      <c r="B38" s="65" t="s">
        <v>37</v>
      </c>
      <c r="C38" s="76">
        <f>SUM(C30:C37)</f>
        <v>0</v>
      </c>
      <c r="D38" s="76">
        <f t="shared" ref="D38:AD38" si="8">SUM(D30:D37)</f>
        <v>0</v>
      </c>
      <c r="E38" s="76">
        <f t="shared" ref="E38" si="9">SUM(E30:E37)</f>
        <v>0</v>
      </c>
      <c r="F38" s="76">
        <f t="shared" si="8"/>
        <v>0</v>
      </c>
      <c r="G38" s="76">
        <f t="shared" si="8"/>
        <v>0</v>
      </c>
      <c r="H38" s="76">
        <f t="shared" si="8"/>
        <v>0</v>
      </c>
      <c r="I38" s="76">
        <f t="shared" si="8"/>
        <v>0</v>
      </c>
      <c r="J38" s="76">
        <f>SUM(J30:J37)</f>
        <v>0</v>
      </c>
      <c r="K38" s="76">
        <f t="shared" si="8"/>
        <v>0</v>
      </c>
      <c r="L38" s="76">
        <f t="shared" si="8"/>
        <v>0</v>
      </c>
      <c r="M38" s="76">
        <f t="shared" si="8"/>
        <v>0</v>
      </c>
      <c r="N38" s="76">
        <f>SUM(N30:N37)</f>
        <v>0</v>
      </c>
      <c r="O38" s="76">
        <f t="shared" si="8"/>
        <v>1058</v>
      </c>
      <c r="P38" s="76">
        <f>SUM(P30:P37)</f>
        <v>0</v>
      </c>
      <c r="Q38" s="76">
        <f t="shared" si="8"/>
        <v>0</v>
      </c>
      <c r="R38" s="76">
        <f t="shared" si="8"/>
        <v>0</v>
      </c>
      <c r="S38" s="76">
        <f t="shared" si="8"/>
        <v>0</v>
      </c>
      <c r="T38" s="76">
        <f t="shared" si="8"/>
        <v>0</v>
      </c>
      <c r="U38" s="76">
        <f t="shared" si="8"/>
        <v>0</v>
      </c>
      <c r="V38" s="76">
        <f t="shared" si="8"/>
        <v>0</v>
      </c>
      <c r="W38" s="76">
        <f t="shared" si="8"/>
        <v>0</v>
      </c>
      <c r="X38" s="76">
        <f t="shared" si="8"/>
        <v>0</v>
      </c>
      <c r="Y38" s="76">
        <f t="shared" si="8"/>
        <v>0</v>
      </c>
      <c r="Z38" s="76">
        <f t="shared" si="8"/>
        <v>0</v>
      </c>
      <c r="AA38" s="76">
        <f t="shared" si="8"/>
        <v>0</v>
      </c>
      <c r="AB38" s="76">
        <f t="shared" si="8"/>
        <v>0</v>
      </c>
      <c r="AC38" s="76">
        <f t="shared" si="8"/>
        <v>0</v>
      </c>
      <c r="AD38" s="76">
        <f t="shared" si="8"/>
        <v>0</v>
      </c>
      <c r="AE38" s="1159">
        <f>SUM(AE30:AE37)</f>
        <v>1058</v>
      </c>
      <c r="AF38" s="22"/>
      <c r="AH38" s="23">
        <f>SUM(C38:AD38)</f>
        <v>1058</v>
      </c>
      <c r="AI38" s="23">
        <f>AE38-AH38</f>
        <v>0</v>
      </c>
    </row>
    <row r="39" spans="1:35" s="166" customFormat="1" ht="39.950000000000003" customHeight="1" thickBot="1">
      <c r="A39" s="216"/>
      <c r="B39" s="67"/>
      <c r="C39" s="103"/>
      <c r="D39" s="103"/>
      <c r="E39" s="104"/>
      <c r="F39" s="105"/>
      <c r="G39" s="106"/>
      <c r="H39" s="103"/>
      <c r="I39" s="107"/>
      <c r="J39" s="107"/>
      <c r="K39" s="108"/>
      <c r="L39" s="109"/>
      <c r="M39" s="103"/>
      <c r="N39" s="103"/>
      <c r="O39" s="103"/>
      <c r="P39" s="103"/>
      <c r="Q39" s="110"/>
      <c r="R39" s="103"/>
      <c r="S39" s="103"/>
      <c r="T39" s="103"/>
      <c r="U39" s="103"/>
      <c r="V39" s="103"/>
      <c r="W39" s="111"/>
      <c r="X39" s="112"/>
      <c r="Y39" s="113"/>
      <c r="Z39" s="103"/>
      <c r="AA39" s="103"/>
      <c r="AB39" s="103"/>
      <c r="AC39" s="103"/>
      <c r="AD39" s="114"/>
      <c r="AE39" s="182"/>
      <c r="AF39" s="21"/>
    </row>
    <row r="40" spans="1:35" s="166" customFormat="1" ht="39.950000000000003" customHeight="1" thickBot="1">
      <c r="A40" s="219"/>
      <c r="B40" s="1142" t="s">
        <v>35</v>
      </c>
      <c r="C40" s="222">
        <f>SUM(C14+C17+C19+C28+C38)</f>
        <v>0</v>
      </c>
      <c r="D40" s="222">
        <f t="shared" ref="D40:AD40" si="10">SUM(D14+D17+D19+D28+D38)</f>
        <v>0</v>
      </c>
      <c r="E40" s="222">
        <f t="shared" ref="E40" si="11">SUM(E14+E17+E19+E28+E38)</f>
        <v>0</v>
      </c>
      <c r="F40" s="222">
        <f t="shared" si="10"/>
        <v>0</v>
      </c>
      <c r="G40" s="222">
        <f t="shared" si="10"/>
        <v>0</v>
      </c>
      <c r="H40" s="222">
        <f t="shared" si="10"/>
        <v>0</v>
      </c>
      <c r="I40" s="222">
        <f t="shared" si="10"/>
        <v>0</v>
      </c>
      <c r="J40" s="222">
        <f>SUM(J14+J17+J19+J28+J38)</f>
        <v>0</v>
      </c>
      <c r="K40" s="222">
        <f t="shared" si="10"/>
        <v>0</v>
      </c>
      <c r="L40" s="222">
        <f t="shared" si="10"/>
        <v>0</v>
      </c>
      <c r="M40" s="222">
        <f t="shared" si="10"/>
        <v>0</v>
      </c>
      <c r="N40" s="222">
        <f>SUM(N14+N17+N19+N28+N38)</f>
        <v>0</v>
      </c>
      <c r="O40" s="222">
        <f t="shared" si="10"/>
        <v>1058</v>
      </c>
      <c r="P40" s="222">
        <f>SUM(P14+P17+P19+P28+P38)</f>
        <v>0</v>
      </c>
      <c r="Q40" s="222">
        <f t="shared" si="10"/>
        <v>0</v>
      </c>
      <c r="R40" s="222">
        <f t="shared" si="10"/>
        <v>0</v>
      </c>
      <c r="S40" s="222">
        <f t="shared" si="10"/>
        <v>0</v>
      </c>
      <c r="T40" s="222">
        <f t="shared" si="10"/>
        <v>0</v>
      </c>
      <c r="U40" s="222">
        <f t="shared" si="10"/>
        <v>0</v>
      </c>
      <c r="V40" s="222">
        <f t="shared" si="10"/>
        <v>0</v>
      </c>
      <c r="W40" s="222">
        <f t="shared" si="10"/>
        <v>0</v>
      </c>
      <c r="X40" s="222">
        <f t="shared" si="10"/>
        <v>0</v>
      </c>
      <c r="Y40" s="222">
        <f t="shared" si="10"/>
        <v>0</v>
      </c>
      <c r="Z40" s="222">
        <f t="shared" si="10"/>
        <v>0</v>
      </c>
      <c r="AA40" s="222">
        <f t="shared" si="10"/>
        <v>0</v>
      </c>
      <c r="AB40" s="222">
        <f t="shared" si="10"/>
        <v>0</v>
      </c>
      <c r="AC40" s="222">
        <f t="shared" si="10"/>
        <v>0</v>
      </c>
      <c r="AD40" s="222">
        <f t="shared" si="10"/>
        <v>0</v>
      </c>
      <c r="AE40" s="183">
        <f>SUM(AE14+AE17+AE19+AE28+AE38)</f>
        <v>1058</v>
      </c>
      <c r="AF40" s="22"/>
      <c r="AH40" s="23">
        <f>SUM(C40:AD40)</f>
        <v>1058</v>
      </c>
      <c r="AI40" s="23">
        <f>AE40-AH40</f>
        <v>0</v>
      </c>
    </row>
    <row r="41" spans="1:35" s="166" customFormat="1" ht="20.25" hidden="1" customHeight="1">
      <c r="A41" s="177"/>
      <c r="B41" s="21"/>
      <c r="C41" s="178">
        <f>'Eastern Florida '!F40-'ACTUAL ALL OTHER FUND'!C40</f>
        <v>0</v>
      </c>
      <c r="D41" s="178">
        <f>Broward!F40-'ACTUAL ALL OTHER FUND'!F40</f>
        <v>0</v>
      </c>
      <c r="E41" s="178">
        <f>'Central Florida '!F40-'ACTUAL ALL OTHER FUND'!E40</f>
        <v>0</v>
      </c>
      <c r="F41" s="178">
        <f>Chipola!F40-'ACTUAL ALL OTHER FUND'!F40</f>
        <v>0</v>
      </c>
      <c r="G41" s="178">
        <f>Daytona!F40-'ACTUAL ALL OTHER FUND'!G40</f>
        <v>0</v>
      </c>
      <c r="H41" s="178">
        <f>'FL SouthWestern'!F40-'ACTUAL ALL OTHER FUND'!H40</f>
        <v>0</v>
      </c>
      <c r="I41" s="178">
        <f>FSCJ!F40-'ACTUAL ALL OTHER FUND'!I40</f>
        <v>0</v>
      </c>
      <c r="J41" s="178">
        <f>'Florida Keys'!F40-'ACTUAL ALL OTHER FUND'!J40</f>
        <v>0</v>
      </c>
      <c r="K41" s="178">
        <f>'Gulf Coast'!F40-'ACTUAL ALL OTHER FUND'!K40</f>
        <v>0</v>
      </c>
      <c r="L41" s="178">
        <f>Hillsborough!F40-'ACTUAL ALL OTHER FUND'!L40</f>
        <v>0</v>
      </c>
      <c r="M41" s="178">
        <f>'Indian River'!F40-'ACTUAL ALL OTHER FUND'!M40</f>
        <v>0</v>
      </c>
      <c r="N41" s="178">
        <f>'Florida Gateway'!F40-'ACTUAL ALL OTHER FUND'!N40</f>
        <v>0</v>
      </c>
      <c r="O41" s="178">
        <f>'Lake-Sumter'!F40-'ACTUAL ALL OTHER FUND'!O40</f>
        <v>0</v>
      </c>
      <c r="P41" s="178">
        <f>'SCF, Manatee'!F40-'ACTUAL ALL OTHER FUND'!P40</f>
        <v>0</v>
      </c>
      <c r="Q41" s="178">
        <f>'Miami Dade'!F40-'ACTUAL ALL OTHER FUND'!Q40</f>
        <v>0</v>
      </c>
      <c r="R41" s="178">
        <f>'North Florida'!F40-'ACTUAL ALL OTHER FUND'!R40</f>
        <v>0</v>
      </c>
      <c r="S41" s="178">
        <f>'Northwest Florida '!F40-'ACTUAL ALL OTHER FUND'!S40</f>
        <v>0</v>
      </c>
      <c r="T41" s="178">
        <f>'Palm Beach'!F40-'ACTUAL ALL OTHER FUND'!T40</f>
        <v>0</v>
      </c>
      <c r="U41" s="178">
        <f>'Pasco-Hernando'!F40-'ACTUAL ALL OTHER FUND'!U40</f>
        <v>0</v>
      </c>
      <c r="V41" s="178">
        <f>Pensacola!F40-'ACTUAL ALL OTHER FUND'!V40</f>
        <v>0</v>
      </c>
      <c r="W41" s="178">
        <f>Polk!F40-'ACTUAL ALL OTHER FUND'!W40</f>
        <v>0</v>
      </c>
      <c r="X41" s="178" t="e">
        <f>#REF!-'ACTUAL ALL OTHER FUND'!X40</f>
        <v>#REF!</v>
      </c>
      <c r="Y41" s="178">
        <f>'Saint Pete'!F40-'ACTUAL ALL OTHER FUND'!Y40</f>
        <v>0</v>
      </c>
      <c r="Z41" s="178">
        <f>'Santa Fe'!F40-'ACTUAL ALL OTHER FUND'!Z40</f>
        <v>0</v>
      </c>
      <c r="AA41" s="178">
        <f>Seminole!F38-'ACTUAL ALL OTHER FUND'!AA40</f>
        <v>0</v>
      </c>
      <c r="AB41" s="178">
        <f>'South Florida'!F40-'ACTUAL ALL OTHER FUND'!AB40</f>
        <v>0</v>
      </c>
      <c r="AC41" s="178">
        <f>Tallahassee!F40-'ACTUAL ALL OTHER FUND'!AC40</f>
        <v>0</v>
      </c>
      <c r="AD41" s="178">
        <f>Valencia!F40-'ACTUAL ALL OTHER FUND'!AF40</f>
        <v>0</v>
      </c>
      <c r="AE41" s="21"/>
    </row>
    <row r="42" spans="1:35" s="1133" customFormat="1" ht="19.899999999999999" customHeight="1">
      <c r="B42" s="1134"/>
      <c r="C42" s="1134"/>
      <c r="D42" s="1134"/>
      <c r="E42" s="1134"/>
      <c r="F42" s="1134"/>
      <c r="G42" s="1134"/>
      <c r="H42" s="1134"/>
      <c r="AE42" s="229"/>
    </row>
    <row r="43" spans="1:35" s="1133" customFormat="1" ht="19.899999999999999" customHeight="1">
      <c r="B43" s="1136"/>
      <c r="C43" s="1136"/>
      <c r="D43" s="1136"/>
    </row>
    <row r="44" spans="1:35" s="166" customFormat="1" ht="14.1" customHeight="1"/>
    <row r="45" spans="1:35" s="166" customFormat="1" ht="14.1" customHeight="1">
      <c r="AE45" s="69"/>
    </row>
  </sheetData>
  <printOptions horizontalCentered="1"/>
  <pageMargins left="0.5" right="0.25" top="0.75" bottom="0.75" header="0" footer="0.15"/>
  <pageSetup paperSize="5" scale="28" orientation="landscape" r:id="rId1"/>
  <headerFooter alignWithMargins="0">
    <oddFooter xml:space="preserve">&amp;L&amp;9&amp;Z&amp;F\&amp;A&amp;C     </oddFooter>
  </headerFooter>
  <ignoredErrors>
    <ignoredError sqref="C18:AK18 AE1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showGridLines="0" showOutlineSymbols="0" zoomScale="60" zoomScaleNormal="60" workbookViewId="0">
      <selection activeCell="A2" sqref="A2:B2"/>
    </sheetView>
  </sheetViews>
  <sheetFormatPr defaultColWidth="20.6640625" defaultRowHeight="14.1" customHeight="1"/>
  <cols>
    <col min="1" max="1" width="4.6640625" style="166" customWidth="1"/>
    <col min="2" max="2" width="61.77734375" style="166" customWidth="1"/>
    <col min="3" max="7" width="14.77734375" style="166" customWidth="1"/>
    <col min="8" max="8" width="20.21875" style="166" customWidth="1"/>
    <col min="9" max="9" width="17.21875" style="166" customWidth="1"/>
    <col min="10" max="10" width="14.77734375" style="166" customWidth="1"/>
    <col min="11" max="11" width="12.33203125" style="166" customWidth="1"/>
    <col min="12" max="12" width="19.109375" style="166" customWidth="1"/>
    <col min="13" max="17" width="14.77734375" style="166" customWidth="1"/>
    <col min="18" max="18" width="14.77734375" style="48" customWidth="1"/>
    <col min="19" max="24" width="14.77734375" style="166" customWidth="1"/>
    <col min="25" max="25" width="13.77734375" style="166" customWidth="1"/>
    <col min="26" max="28" width="14.77734375" style="166" customWidth="1"/>
    <col min="29" max="29" width="16.77734375" style="166" customWidth="1"/>
    <col min="30" max="31" width="14.77734375" style="166" customWidth="1"/>
    <col min="32" max="32" width="4.109375" style="166" customWidth="1"/>
    <col min="33" max="33" width="9.109375" style="166" customWidth="1"/>
    <col min="34" max="256" width="20.6640625" style="166"/>
    <col min="257" max="257" width="4.6640625" style="166" customWidth="1"/>
    <col min="258" max="258" width="59.6640625" style="166" customWidth="1"/>
    <col min="259" max="260" width="15.33203125" style="166" bestFit="1" customWidth="1"/>
    <col min="261" max="261" width="13.88671875" style="166" bestFit="1" customWidth="1"/>
    <col min="262" max="262" width="15.21875" style="166" bestFit="1" customWidth="1"/>
    <col min="263" max="263" width="15.33203125" style="166" bestFit="1" customWidth="1"/>
    <col min="264" max="265" width="15.21875" style="166" bestFit="1" customWidth="1"/>
    <col min="266" max="266" width="13.77734375" style="166" bestFit="1" customWidth="1"/>
    <col min="267" max="267" width="17" style="166" customWidth="1"/>
    <col min="268" max="268" width="15.109375" style="166" customWidth="1"/>
    <col min="269" max="269" width="18.109375" style="166" customWidth="1"/>
    <col min="270" max="270" width="15.21875" style="166" customWidth="1"/>
    <col min="271" max="271" width="16.21875" style="166" customWidth="1"/>
    <col min="272" max="272" width="17.109375" style="166" customWidth="1"/>
    <col min="273" max="273" width="14.109375" style="166" customWidth="1"/>
    <col min="274" max="275" width="15.5546875" style="166" customWidth="1"/>
    <col min="276" max="276" width="15" style="166" customWidth="1"/>
    <col min="277" max="277" width="14.77734375" style="166" customWidth="1"/>
    <col min="278" max="278" width="16.33203125" style="166" customWidth="1"/>
    <col min="279" max="279" width="15" style="166" customWidth="1"/>
    <col min="280" max="280" width="18.44140625" style="166" customWidth="1"/>
    <col min="281" max="281" width="15.6640625" style="166" customWidth="1"/>
    <col min="282" max="282" width="16.21875" style="166" customWidth="1"/>
    <col min="283" max="283" width="14" style="166" customWidth="1"/>
    <col min="284" max="284" width="15" style="166" customWidth="1"/>
    <col min="285" max="285" width="16" style="166" customWidth="1"/>
    <col min="286" max="286" width="17.33203125" style="166" customWidth="1"/>
    <col min="287" max="287" width="19.33203125" style="166" customWidth="1"/>
    <col min="288" max="288" width="4.109375" style="166" customWidth="1"/>
    <col min="289" max="289" width="9.109375" style="166" customWidth="1"/>
    <col min="290" max="512" width="20.6640625" style="166"/>
    <col min="513" max="513" width="4.6640625" style="166" customWidth="1"/>
    <col min="514" max="514" width="59.6640625" style="166" customWidth="1"/>
    <col min="515" max="516" width="15.33203125" style="166" bestFit="1" customWidth="1"/>
    <col min="517" max="517" width="13.88671875" style="166" bestFit="1" customWidth="1"/>
    <col min="518" max="518" width="15.21875" style="166" bestFit="1" customWidth="1"/>
    <col min="519" max="519" width="15.33203125" style="166" bestFit="1" customWidth="1"/>
    <col min="520" max="521" width="15.21875" style="166" bestFit="1" customWidth="1"/>
    <col min="522" max="522" width="13.77734375" style="166" bestFit="1" customWidth="1"/>
    <col min="523" max="523" width="17" style="166" customWidth="1"/>
    <col min="524" max="524" width="15.109375" style="166" customWidth="1"/>
    <col min="525" max="525" width="18.109375" style="166" customWidth="1"/>
    <col min="526" max="526" width="15.21875" style="166" customWidth="1"/>
    <col min="527" max="527" width="16.21875" style="166" customWidth="1"/>
    <col min="528" max="528" width="17.109375" style="166" customWidth="1"/>
    <col min="529" max="529" width="14.109375" style="166" customWidth="1"/>
    <col min="530" max="531" width="15.5546875" style="166" customWidth="1"/>
    <col min="532" max="532" width="15" style="166" customWidth="1"/>
    <col min="533" max="533" width="14.77734375" style="166" customWidth="1"/>
    <col min="534" max="534" width="16.33203125" style="166" customWidth="1"/>
    <col min="535" max="535" width="15" style="166" customWidth="1"/>
    <col min="536" max="536" width="18.44140625" style="166" customWidth="1"/>
    <col min="537" max="537" width="15.6640625" style="166" customWidth="1"/>
    <col min="538" max="538" width="16.21875" style="166" customWidth="1"/>
    <col min="539" max="539" width="14" style="166" customWidth="1"/>
    <col min="540" max="540" width="15" style="166" customWidth="1"/>
    <col min="541" max="541" width="16" style="166" customWidth="1"/>
    <col min="542" max="542" width="17.33203125" style="166" customWidth="1"/>
    <col min="543" max="543" width="19.33203125" style="166" customWidth="1"/>
    <col min="544" max="544" width="4.109375" style="166" customWidth="1"/>
    <col min="545" max="545" width="9.109375" style="166" customWidth="1"/>
    <col min="546" max="768" width="20.6640625" style="166"/>
    <col min="769" max="769" width="4.6640625" style="166" customWidth="1"/>
    <col min="770" max="770" width="59.6640625" style="166" customWidth="1"/>
    <col min="771" max="772" width="15.33203125" style="166" bestFit="1" customWidth="1"/>
    <col min="773" max="773" width="13.88671875" style="166" bestFit="1" customWidth="1"/>
    <col min="774" max="774" width="15.21875" style="166" bestFit="1" customWidth="1"/>
    <col min="775" max="775" width="15.33203125" style="166" bestFit="1" customWidth="1"/>
    <col min="776" max="777" width="15.21875" style="166" bestFit="1" customWidth="1"/>
    <col min="778" max="778" width="13.77734375" style="166" bestFit="1" customWidth="1"/>
    <col min="779" max="779" width="17" style="166" customWidth="1"/>
    <col min="780" max="780" width="15.109375" style="166" customWidth="1"/>
    <col min="781" max="781" width="18.109375" style="166" customWidth="1"/>
    <col min="782" max="782" width="15.21875" style="166" customWidth="1"/>
    <col min="783" max="783" width="16.21875" style="166" customWidth="1"/>
    <col min="784" max="784" width="17.109375" style="166" customWidth="1"/>
    <col min="785" max="785" width="14.109375" style="166" customWidth="1"/>
    <col min="786" max="787" width="15.5546875" style="166" customWidth="1"/>
    <col min="788" max="788" width="15" style="166" customWidth="1"/>
    <col min="789" max="789" width="14.77734375" style="166" customWidth="1"/>
    <col min="790" max="790" width="16.33203125" style="166" customWidth="1"/>
    <col min="791" max="791" width="15" style="166" customWidth="1"/>
    <col min="792" max="792" width="18.44140625" style="166" customWidth="1"/>
    <col min="793" max="793" width="15.6640625" style="166" customWidth="1"/>
    <col min="794" max="794" width="16.21875" style="166" customWidth="1"/>
    <col min="795" max="795" width="14" style="166" customWidth="1"/>
    <col min="796" max="796" width="15" style="166" customWidth="1"/>
    <col min="797" max="797" width="16" style="166" customWidth="1"/>
    <col min="798" max="798" width="17.33203125" style="166" customWidth="1"/>
    <col min="799" max="799" width="19.33203125" style="166" customWidth="1"/>
    <col min="800" max="800" width="4.109375" style="166" customWidth="1"/>
    <col min="801" max="801" width="9.109375" style="166" customWidth="1"/>
    <col min="802" max="1024" width="20.6640625" style="166"/>
    <col min="1025" max="1025" width="4.6640625" style="166" customWidth="1"/>
    <col min="1026" max="1026" width="59.6640625" style="166" customWidth="1"/>
    <col min="1027" max="1028" width="15.33203125" style="166" bestFit="1" customWidth="1"/>
    <col min="1029" max="1029" width="13.88671875" style="166" bestFit="1" customWidth="1"/>
    <col min="1030" max="1030" width="15.21875" style="166" bestFit="1" customWidth="1"/>
    <col min="1031" max="1031" width="15.33203125" style="166" bestFit="1" customWidth="1"/>
    <col min="1032" max="1033" width="15.21875" style="166" bestFit="1" customWidth="1"/>
    <col min="1034" max="1034" width="13.77734375" style="166" bestFit="1" customWidth="1"/>
    <col min="1035" max="1035" width="17" style="166" customWidth="1"/>
    <col min="1036" max="1036" width="15.109375" style="166" customWidth="1"/>
    <col min="1037" max="1037" width="18.109375" style="166" customWidth="1"/>
    <col min="1038" max="1038" width="15.21875" style="166" customWidth="1"/>
    <col min="1039" max="1039" width="16.21875" style="166" customWidth="1"/>
    <col min="1040" max="1040" width="17.109375" style="166" customWidth="1"/>
    <col min="1041" max="1041" width="14.109375" style="166" customWidth="1"/>
    <col min="1042" max="1043" width="15.5546875" style="166" customWidth="1"/>
    <col min="1044" max="1044" width="15" style="166" customWidth="1"/>
    <col min="1045" max="1045" width="14.77734375" style="166" customWidth="1"/>
    <col min="1046" max="1046" width="16.33203125" style="166" customWidth="1"/>
    <col min="1047" max="1047" width="15" style="166" customWidth="1"/>
    <col min="1048" max="1048" width="18.44140625" style="166" customWidth="1"/>
    <col min="1049" max="1049" width="15.6640625" style="166" customWidth="1"/>
    <col min="1050" max="1050" width="16.21875" style="166" customWidth="1"/>
    <col min="1051" max="1051" width="14" style="166" customWidth="1"/>
    <col min="1052" max="1052" width="15" style="166" customWidth="1"/>
    <col min="1053" max="1053" width="16" style="166" customWidth="1"/>
    <col min="1054" max="1054" width="17.33203125" style="166" customWidth="1"/>
    <col min="1055" max="1055" width="19.33203125" style="166" customWidth="1"/>
    <col min="1056" max="1056" width="4.109375" style="166" customWidth="1"/>
    <col min="1057" max="1057" width="9.109375" style="166" customWidth="1"/>
    <col min="1058" max="1280" width="20.6640625" style="166"/>
    <col min="1281" max="1281" width="4.6640625" style="166" customWidth="1"/>
    <col min="1282" max="1282" width="59.6640625" style="166" customWidth="1"/>
    <col min="1283" max="1284" width="15.33203125" style="166" bestFit="1" customWidth="1"/>
    <col min="1285" max="1285" width="13.88671875" style="166" bestFit="1" customWidth="1"/>
    <col min="1286" max="1286" width="15.21875" style="166" bestFit="1" customWidth="1"/>
    <col min="1287" max="1287" width="15.33203125" style="166" bestFit="1" customWidth="1"/>
    <col min="1288" max="1289" width="15.21875" style="166" bestFit="1" customWidth="1"/>
    <col min="1290" max="1290" width="13.77734375" style="166" bestFit="1" customWidth="1"/>
    <col min="1291" max="1291" width="17" style="166" customWidth="1"/>
    <col min="1292" max="1292" width="15.109375" style="166" customWidth="1"/>
    <col min="1293" max="1293" width="18.109375" style="166" customWidth="1"/>
    <col min="1294" max="1294" width="15.21875" style="166" customWidth="1"/>
    <col min="1295" max="1295" width="16.21875" style="166" customWidth="1"/>
    <col min="1296" max="1296" width="17.109375" style="166" customWidth="1"/>
    <col min="1297" max="1297" width="14.109375" style="166" customWidth="1"/>
    <col min="1298" max="1299" width="15.5546875" style="166" customWidth="1"/>
    <col min="1300" max="1300" width="15" style="166" customWidth="1"/>
    <col min="1301" max="1301" width="14.77734375" style="166" customWidth="1"/>
    <col min="1302" max="1302" width="16.33203125" style="166" customWidth="1"/>
    <col min="1303" max="1303" width="15" style="166" customWidth="1"/>
    <col min="1304" max="1304" width="18.44140625" style="166" customWidth="1"/>
    <col min="1305" max="1305" width="15.6640625" style="166" customWidth="1"/>
    <col min="1306" max="1306" width="16.21875" style="166" customWidth="1"/>
    <col min="1307" max="1307" width="14" style="166" customWidth="1"/>
    <col min="1308" max="1308" width="15" style="166" customWidth="1"/>
    <col min="1309" max="1309" width="16" style="166" customWidth="1"/>
    <col min="1310" max="1310" width="17.33203125" style="166" customWidth="1"/>
    <col min="1311" max="1311" width="19.33203125" style="166" customWidth="1"/>
    <col min="1312" max="1312" width="4.109375" style="166" customWidth="1"/>
    <col min="1313" max="1313" width="9.109375" style="166" customWidth="1"/>
    <col min="1314" max="1536" width="20.6640625" style="166"/>
    <col min="1537" max="1537" width="4.6640625" style="166" customWidth="1"/>
    <col min="1538" max="1538" width="59.6640625" style="166" customWidth="1"/>
    <col min="1539" max="1540" width="15.33203125" style="166" bestFit="1" customWidth="1"/>
    <col min="1541" max="1541" width="13.88671875" style="166" bestFit="1" customWidth="1"/>
    <col min="1542" max="1542" width="15.21875" style="166" bestFit="1" customWidth="1"/>
    <col min="1543" max="1543" width="15.33203125" style="166" bestFit="1" customWidth="1"/>
    <col min="1544" max="1545" width="15.21875" style="166" bestFit="1" customWidth="1"/>
    <col min="1546" max="1546" width="13.77734375" style="166" bestFit="1" customWidth="1"/>
    <col min="1547" max="1547" width="17" style="166" customWidth="1"/>
    <col min="1548" max="1548" width="15.109375" style="166" customWidth="1"/>
    <col min="1549" max="1549" width="18.109375" style="166" customWidth="1"/>
    <col min="1550" max="1550" width="15.21875" style="166" customWidth="1"/>
    <col min="1551" max="1551" width="16.21875" style="166" customWidth="1"/>
    <col min="1552" max="1552" width="17.109375" style="166" customWidth="1"/>
    <col min="1553" max="1553" width="14.109375" style="166" customWidth="1"/>
    <col min="1554" max="1555" width="15.5546875" style="166" customWidth="1"/>
    <col min="1556" max="1556" width="15" style="166" customWidth="1"/>
    <col min="1557" max="1557" width="14.77734375" style="166" customWidth="1"/>
    <col min="1558" max="1558" width="16.33203125" style="166" customWidth="1"/>
    <col min="1559" max="1559" width="15" style="166" customWidth="1"/>
    <col min="1560" max="1560" width="18.44140625" style="166" customWidth="1"/>
    <col min="1561" max="1561" width="15.6640625" style="166" customWidth="1"/>
    <col min="1562" max="1562" width="16.21875" style="166" customWidth="1"/>
    <col min="1563" max="1563" width="14" style="166" customWidth="1"/>
    <col min="1564" max="1564" width="15" style="166" customWidth="1"/>
    <col min="1565" max="1565" width="16" style="166" customWidth="1"/>
    <col min="1566" max="1566" width="17.33203125" style="166" customWidth="1"/>
    <col min="1567" max="1567" width="19.33203125" style="166" customWidth="1"/>
    <col min="1568" max="1568" width="4.109375" style="166" customWidth="1"/>
    <col min="1569" max="1569" width="9.109375" style="166" customWidth="1"/>
    <col min="1570" max="1792" width="20.6640625" style="166"/>
    <col min="1793" max="1793" width="4.6640625" style="166" customWidth="1"/>
    <col min="1794" max="1794" width="59.6640625" style="166" customWidth="1"/>
    <col min="1795" max="1796" width="15.33203125" style="166" bestFit="1" customWidth="1"/>
    <col min="1797" max="1797" width="13.88671875" style="166" bestFit="1" customWidth="1"/>
    <col min="1798" max="1798" width="15.21875" style="166" bestFit="1" customWidth="1"/>
    <col min="1799" max="1799" width="15.33203125" style="166" bestFit="1" customWidth="1"/>
    <col min="1800" max="1801" width="15.21875" style="166" bestFit="1" customWidth="1"/>
    <col min="1802" max="1802" width="13.77734375" style="166" bestFit="1" customWidth="1"/>
    <col min="1803" max="1803" width="17" style="166" customWidth="1"/>
    <col min="1804" max="1804" width="15.109375" style="166" customWidth="1"/>
    <col min="1805" max="1805" width="18.109375" style="166" customWidth="1"/>
    <col min="1806" max="1806" width="15.21875" style="166" customWidth="1"/>
    <col min="1807" max="1807" width="16.21875" style="166" customWidth="1"/>
    <col min="1808" max="1808" width="17.109375" style="166" customWidth="1"/>
    <col min="1809" max="1809" width="14.109375" style="166" customWidth="1"/>
    <col min="1810" max="1811" width="15.5546875" style="166" customWidth="1"/>
    <col min="1812" max="1812" width="15" style="166" customWidth="1"/>
    <col min="1813" max="1813" width="14.77734375" style="166" customWidth="1"/>
    <col min="1814" max="1814" width="16.33203125" style="166" customWidth="1"/>
    <col min="1815" max="1815" width="15" style="166" customWidth="1"/>
    <col min="1816" max="1816" width="18.44140625" style="166" customWidth="1"/>
    <col min="1817" max="1817" width="15.6640625" style="166" customWidth="1"/>
    <col min="1818" max="1818" width="16.21875" style="166" customWidth="1"/>
    <col min="1819" max="1819" width="14" style="166" customWidth="1"/>
    <col min="1820" max="1820" width="15" style="166" customWidth="1"/>
    <col min="1821" max="1821" width="16" style="166" customWidth="1"/>
    <col min="1822" max="1822" width="17.33203125" style="166" customWidth="1"/>
    <col min="1823" max="1823" width="19.33203125" style="166" customWidth="1"/>
    <col min="1824" max="1824" width="4.109375" style="166" customWidth="1"/>
    <col min="1825" max="1825" width="9.109375" style="166" customWidth="1"/>
    <col min="1826" max="2048" width="20.6640625" style="166"/>
    <col min="2049" max="2049" width="4.6640625" style="166" customWidth="1"/>
    <col min="2050" max="2050" width="59.6640625" style="166" customWidth="1"/>
    <col min="2051" max="2052" width="15.33203125" style="166" bestFit="1" customWidth="1"/>
    <col min="2053" max="2053" width="13.88671875" style="166" bestFit="1" customWidth="1"/>
    <col min="2054" max="2054" width="15.21875" style="166" bestFit="1" customWidth="1"/>
    <col min="2055" max="2055" width="15.33203125" style="166" bestFit="1" customWidth="1"/>
    <col min="2056" max="2057" width="15.21875" style="166" bestFit="1" customWidth="1"/>
    <col min="2058" max="2058" width="13.77734375" style="166" bestFit="1" customWidth="1"/>
    <col min="2059" max="2059" width="17" style="166" customWidth="1"/>
    <col min="2060" max="2060" width="15.109375" style="166" customWidth="1"/>
    <col min="2061" max="2061" width="18.109375" style="166" customWidth="1"/>
    <col min="2062" max="2062" width="15.21875" style="166" customWidth="1"/>
    <col min="2063" max="2063" width="16.21875" style="166" customWidth="1"/>
    <col min="2064" max="2064" width="17.109375" style="166" customWidth="1"/>
    <col min="2065" max="2065" width="14.109375" style="166" customWidth="1"/>
    <col min="2066" max="2067" width="15.5546875" style="166" customWidth="1"/>
    <col min="2068" max="2068" width="15" style="166" customWidth="1"/>
    <col min="2069" max="2069" width="14.77734375" style="166" customWidth="1"/>
    <col min="2070" max="2070" width="16.33203125" style="166" customWidth="1"/>
    <col min="2071" max="2071" width="15" style="166" customWidth="1"/>
    <col min="2072" max="2072" width="18.44140625" style="166" customWidth="1"/>
    <col min="2073" max="2073" width="15.6640625" style="166" customWidth="1"/>
    <col min="2074" max="2074" width="16.21875" style="166" customWidth="1"/>
    <col min="2075" max="2075" width="14" style="166" customWidth="1"/>
    <col min="2076" max="2076" width="15" style="166" customWidth="1"/>
    <col min="2077" max="2077" width="16" style="166" customWidth="1"/>
    <col min="2078" max="2078" width="17.33203125" style="166" customWidth="1"/>
    <col min="2079" max="2079" width="19.33203125" style="166" customWidth="1"/>
    <col min="2080" max="2080" width="4.109375" style="166" customWidth="1"/>
    <col min="2081" max="2081" width="9.109375" style="166" customWidth="1"/>
    <col min="2082" max="2304" width="20.6640625" style="166"/>
    <col min="2305" max="2305" width="4.6640625" style="166" customWidth="1"/>
    <col min="2306" max="2306" width="59.6640625" style="166" customWidth="1"/>
    <col min="2307" max="2308" width="15.33203125" style="166" bestFit="1" customWidth="1"/>
    <col min="2309" max="2309" width="13.88671875" style="166" bestFit="1" customWidth="1"/>
    <col min="2310" max="2310" width="15.21875" style="166" bestFit="1" customWidth="1"/>
    <col min="2311" max="2311" width="15.33203125" style="166" bestFit="1" customWidth="1"/>
    <col min="2312" max="2313" width="15.21875" style="166" bestFit="1" customWidth="1"/>
    <col min="2314" max="2314" width="13.77734375" style="166" bestFit="1" customWidth="1"/>
    <col min="2315" max="2315" width="17" style="166" customWidth="1"/>
    <col min="2316" max="2316" width="15.109375" style="166" customWidth="1"/>
    <col min="2317" max="2317" width="18.109375" style="166" customWidth="1"/>
    <col min="2318" max="2318" width="15.21875" style="166" customWidth="1"/>
    <col min="2319" max="2319" width="16.21875" style="166" customWidth="1"/>
    <col min="2320" max="2320" width="17.109375" style="166" customWidth="1"/>
    <col min="2321" max="2321" width="14.109375" style="166" customWidth="1"/>
    <col min="2322" max="2323" width="15.5546875" style="166" customWidth="1"/>
    <col min="2324" max="2324" width="15" style="166" customWidth="1"/>
    <col min="2325" max="2325" width="14.77734375" style="166" customWidth="1"/>
    <col min="2326" max="2326" width="16.33203125" style="166" customWidth="1"/>
    <col min="2327" max="2327" width="15" style="166" customWidth="1"/>
    <col min="2328" max="2328" width="18.44140625" style="166" customWidth="1"/>
    <col min="2329" max="2329" width="15.6640625" style="166" customWidth="1"/>
    <col min="2330" max="2330" width="16.21875" style="166" customWidth="1"/>
    <col min="2331" max="2331" width="14" style="166" customWidth="1"/>
    <col min="2332" max="2332" width="15" style="166" customWidth="1"/>
    <col min="2333" max="2333" width="16" style="166" customWidth="1"/>
    <col min="2334" max="2334" width="17.33203125" style="166" customWidth="1"/>
    <col min="2335" max="2335" width="19.33203125" style="166" customWidth="1"/>
    <col min="2336" max="2336" width="4.109375" style="166" customWidth="1"/>
    <col min="2337" max="2337" width="9.109375" style="166" customWidth="1"/>
    <col min="2338" max="2560" width="20.6640625" style="166"/>
    <col min="2561" max="2561" width="4.6640625" style="166" customWidth="1"/>
    <col min="2562" max="2562" width="59.6640625" style="166" customWidth="1"/>
    <col min="2563" max="2564" width="15.33203125" style="166" bestFit="1" customWidth="1"/>
    <col min="2565" max="2565" width="13.88671875" style="166" bestFit="1" customWidth="1"/>
    <col min="2566" max="2566" width="15.21875" style="166" bestFit="1" customWidth="1"/>
    <col min="2567" max="2567" width="15.33203125" style="166" bestFit="1" customWidth="1"/>
    <col min="2568" max="2569" width="15.21875" style="166" bestFit="1" customWidth="1"/>
    <col min="2570" max="2570" width="13.77734375" style="166" bestFit="1" customWidth="1"/>
    <col min="2571" max="2571" width="17" style="166" customWidth="1"/>
    <col min="2572" max="2572" width="15.109375" style="166" customWidth="1"/>
    <col min="2573" max="2573" width="18.109375" style="166" customWidth="1"/>
    <col min="2574" max="2574" width="15.21875" style="166" customWidth="1"/>
    <col min="2575" max="2575" width="16.21875" style="166" customWidth="1"/>
    <col min="2576" max="2576" width="17.109375" style="166" customWidth="1"/>
    <col min="2577" max="2577" width="14.109375" style="166" customWidth="1"/>
    <col min="2578" max="2579" width="15.5546875" style="166" customWidth="1"/>
    <col min="2580" max="2580" width="15" style="166" customWidth="1"/>
    <col min="2581" max="2581" width="14.77734375" style="166" customWidth="1"/>
    <col min="2582" max="2582" width="16.33203125" style="166" customWidth="1"/>
    <col min="2583" max="2583" width="15" style="166" customWidth="1"/>
    <col min="2584" max="2584" width="18.44140625" style="166" customWidth="1"/>
    <col min="2585" max="2585" width="15.6640625" style="166" customWidth="1"/>
    <col min="2586" max="2586" width="16.21875" style="166" customWidth="1"/>
    <col min="2587" max="2587" width="14" style="166" customWidth="1"/>
    <col min="2588" max="2588" width="15" style="166" customWidth="1"/>
    <col min="2589" max="2589" width="16" style="166" customWidth="1"/>
    <col min="2590" max="2590" width="17.33203125" style="166" customWidth="1"/>
    <col min="2591" max="2591" width="19.33203125" style="166" customWidth="1"/>
    <col min="2592" max="2592" width="4.109375" style="166" customWidth="1"/>
    <col min="2593" max="2593" width="9.109375" style="166" customWidth="1"/>
    <col min="2594" max="2816" width="20.6640625" style="166"/>
    <col min="2817" max="2817" width="4.6640625" style="166" customWidth="1"/>
    <col min="2818" max="2818" width="59.6640625" style="166" customWidth="1"/>
    <col min="2819" max="2820" width="15.33203125" style="166" bestFit="1" customWidth="1"/>
    <col min="2821" max="2821" width="13.88671875" style="166" bestFit="1" customWidth="1"/>
    <col min="2822" max="2822" width="15.21875" style="166" bestFit="1" customWidth="1"/>
    <col min="2823" max="2823" width="15.33203125" style="166" bestFit="1" customWidth="1"/>
    <col min="2824" max="2825" width="15.21875" style="166" bestFit="1" customWidth="1"/>
    <col min="2826" max="2826" width="13.77734375" style="166" bestFit="1" customWidth="1"/>
    <col min="2827" max="2827" width="17" style="166" customWidth="1"/>
    <col min="2828" max="2828" width="15.109375" style="166" customWidth="1"/>
    <col min="2829" max="2829" width="18.109375" style="166" customWidth="1"/>
    <col min="2830" max="2830" width="15.21875" style="166" customWidth="1"/>
    <col min="2831" max="2831" width="16.21875" style="166" customWidth="1"/>
    <col min="2832" max="2832" width="17.109375" style="166" customWidth="1"/>
    <col min="2833" max="2833" width="14.109375" style="166" customWidth="1"/>
    <col min="2834" max="2835" width="15.5546875" style="166" customWidth="1"/>
    <col min="2836" max="2836" width="15" style="166" customWidth="1"/>
    <col min="2837" max="2837" width="14.77734375" style="166" customWidth="1"/>
    <col min="2838" max="2838" width="16.33203125" style="166" customWidth="1"/>
    <col min="2839" max="2839" width="15" style="166" customWidth="1"/>
    <col min="2840" max="2840" width="18.44140625" style="166" customWidth="1"/>
    <col min="2841" max="2841" width="15.6640625" style="166" customWidth="1"/>
    <col min="2842" max="2842" width="16.21875" style="166" customWidth="1"/>
    <col min="2843" max="2843" width="14" style="166" customWidth="1"/>
    <col min="2844" max="2844" width="15" style="166" customWidth="1"/>
    <col min="2845" max="2845" width="16" style="166" customWidth="1"/>
    <col min="2846" max="2846" width="17.33203125" style="166" customWidth="1"/>
    <col min="2847" max="2847" width="19.33203125" style="166" customWidth="1"/>
    <col min="2848" max="2848" width="4.109375" style="166" customWidth="1"/>
    <col min="2849" max="2849" width="9.109375" style="166" customWidth="1"/>
    <col min="2850" max="3072" width="20.6640625" style="166"/>
    <col min="3073" max="3073" width="4.6640625" style="166" customWidth="1"/>
    <col min="3074" max="3074" width="59.6640625" style="166" customWidth="1"/>
    <col min="3075" max="3076" width="15.33203125" style="166" bestFit="1" customWidth="1"/>
    <col min="3077" max="3077" width="13.88671875" style="166" bestFit="1" customWidth="1"/>
    <col min="3078" max="3078" width="15.21875" style="166" bestFit="1" customWidth="1"/>
    <col min="3079" max="3079" width="15.33203125" style="166" bestFit="1" customWidth="1"/>
    <col min="3080" max="3081" width="15.21875" style="166" bestFit="1" customWidth="1"/>
    <col min="3082" max="3082" width="13.77734375" style="166" bestFit="1" customWidth="1"/>
    <col min="3083" max="3083" width="17" style="166" customWidth="1"/>
    <col min="3084" max="3084" width="15.109375" style="166" customWidth="1"/>
    <col min="3085" max="3085" width="18.109375" style="166" customWidth="1"/>
    <col min="3086" max="3086" width="15.21875" style="166" customWidth="1"/>
    <col min="3087" max="3087" width="16.21875" style="166" customWidth="1"/>
    <col min="3088" max="3088" width="17.109375" style="166" customWidth="1"/>
    <col min="3089" max="3089" width="14.109375" style="166" customWidth="1"/>
    <col min="3090" max="3091" width="15.5546875" style="166" customWidth="1"/>
    <col min="3092" max="3092" width="15" style="166" customWidth="1"/>
    <col min="3093" max="3093" width="14.77734375" style="166" customWidth="1"/>
    <col min="3094" max="3094" width="16.33203125" style="166" customWidth="1"/>
    <col min="3095" max="3095" width="15" style="166" customWidth="1"/>
    <col min="3096" max="3096" width="18.44140625" style="166" customWidth="1"/>
    <col min="3097" max="3097" width="15.6640625" style="166" customWidth="1"/>
    <col min="3098" max="3098" width="16.21875" style="166" customWidth="1"/>
    <col min="3099" max="3099" width="14" style="166" customWidth="1"/>
    <col min="3100" max="3100" width="15" style="166" customWidth="1"/>
    <col min="3101" max="3101" width="16" style="166" customWidth="1"/>
    <col min="3102" max="3102" width="17.33203125" style="166" customWidth="1"/>
    <col min="3103" max="3103" width="19.33203125" style="166" customWidth="1"/>
    <col min="3104" max="3104" width="4.109375" style="166" customWidth="1"/>
    <col min="3105" max="3105" width="9.109375" style="166" customWidth="1"/>
    <col min="3106" max="3328" width="20.6640625" style="166"/>
    <col min="3329" max="3329" width="4.6640625" style="166" customWidth="1"/>
    <col min="3330" max="3330" width="59.6640625" style="166" customWidth="1"/>
    <col min="3331" max="3332" width="15.33203125" style="166" bestFit="1" customWidth="1"/>
    <col min="3333" max="3333" width="13.88671875" style="166" bestFit="1" customWidth="1"/>
    <col min="3334" max="3334" width="15.21875" style="166" bestFit="1" customWidth="1"/>
    <col min="3335" max="3335" width="15.33203125" style="166" bestFit="1" customWidth="1"/>
    <col min="3336" max="3337" width="15.21875" style="166" bestFit="1" customWidth="1"/>
    <col min="3338" max="3338" width="13.77734375" style="166" bestFit="1" customWidth="1"/>
    <col min="3339" max="3339" width="17" style="166" customWidth="1"/>
    <col min="3340" max="3340" width="15.109375" style="166" customWidth="1"/>
    <col min="3341" max="3341" width="18.109375" style="166" customWidth="1"/>
    <col min="3342" max="3342" width="15.21875" style="166" customWidth="1"/>
    <col min="3343" max="3343" width="16.21875" style="166" customWidth="1"/>
    <col min="3344" max="3344" width="17.109375" style="166" customWidth="1"/>
    <col min="3345" max="3345" width="14.109375" style="166" customWidth="1"/>
    <col min="3346" max="3347" width="15.5546875" style="166" customWidth="1"/>
    <col min="3348" max="3348" width="15" style="166" customWidth="1"/>
    <col min="3349" max="3349" width="14.77734375" style="166" customWidth="1"/>
    <col min="3350" max="3350" width="16.33203125" style="166" customWidth="1"/>
    <col min="3351" max="3351" width="15" style="166" customWidth="1"/>
    <col min="3352" max="3352" width="18.44140625" style="166" customWidth="1"/>
    <col min="3353" max="3353" width="15.6640625" style="166" customWidth="1"/>
    <col min="3354" max="3354" width="16.21875" style="166" customWidth="1"/>
    <col min="3355" max="3355" width="14" style="166" customWidth="1"/>
    <col min="3356" max="3356" width="15" style="166" customWidth="1"/>
    <col min="3357" max="3357" width="16" style="166" customWidth="1"/>
    <col min="3358" max="3358" width="17.33203125" style="166" customWidth="1"/>
    <col min="3359" max="3359" width="19.33203125" style="166" customWidth="1"/>
    <col min="3360" max="3360" width="4.109375" style="166" customWidth="1"/>
    <col min="3361" max="3361" width="9.109375" style="166" customWidth="1"/>
    <col min="3362" max="3584" width="20.6640625" style="166"/>
    <col min="3585" max="3585" width="4.6640625" style="166" customWidth="1"/>
    <col min="3586" max="3586" width="59.6640625" style="166" customWidth="1"/>
    <col min="3587" max="3588" width="15.33203125" style="166" bestFit="1" customWidth="1"/>
    <col min="3589" max="3589" width="13.88671875" style="166" bestFit="1" customWidth="1"/>
    <col min="3590" max="3590" width="15.21875" style="166" bestFit="1" customWidth="1"/>
    <col min="3591" max="3591" width="15.33203125" style="166" bestFit="1" customWidth="1"/>
    <col min="3592" max="3593" width="15.21875" style="166" bestFit="1" customWidth="1"/>
    <col min="3594" max="3594" width="13.77734375" style="166" bestFit="1" customWidth="1"/>
    <col min="3595" max="3595" width="17" style="166" customWidth="1"/>
    <col min="3596" max="3596" width="15.109375" style="166" customWidth="1"/>
    <col min="3597" max="3597" width="18.109375" style="166" customWidth="1"/>
    <col min="3598" max="3598" width="15.21875" style="166" customWidth="1"/>
    <col min="3599" max="3599" width="16.21875" style="166" customWidth="1"/>
    <col min="3600" max="3600" width="17.109375" style="166" customWidth="1"/>
    <col min="3601" max="3601" width="14.109375" style="166" customWidth="1"/>
    <col min="3602" max="3603" width="15.5546875" style="166" customWidth="1"/>
    <col min="3604" max="3604" width="15" style="166" customWidth="1"/>
    <col min="3605" max="3605" width="14.77734375" style="166" customWidth="1"/>
    <col min="3606" max="3606" width="16.33203125" style="166" customWidth="1"/>
    <col min="3607" max="3607" width="15" style="166" customWidth="1"/>
    <col min="3608" max="3608" width="18.44140625" style="166" customWidth="1"/>
    <col min="3609" max="3609" width="15.6640625" style="166" customWidth="1"/>
    <col min="3610" max="3610" width="16.21875" style="166" customWidth="1"/>
    <col min="3611" max="3611" width="14" style="166" customWidth="1"/>
    <col min="3612" max="3612" width="15" style="166" customWidth="1"/>
    <col min="3613" max="3613" width="16" style="166" customWidth="1"/>
    <col min="3614" max="3614" width="17.33203125" style="166" customWidth="1"/>
    <col min="3615" max="3615" width="19.33203125" style="166" customWidth="1"/>
    <col min="3616" max="3616" width="4.109375" style="166" customWidth="1"/>
    <col min="3617" max="3617" width="9.109375" style="166" customWidth="1"/>
    <col min="3618" max="3840" width="20.6640625" style="166"/>
    <col min="3841" max="3841" width="4.6640625" style="166" customWidth="1"/>
    <col min="3842" max="3842" width="59.6640625" style="166" customWidth="1"/>
    <col min="3843" max="3844" width="15.33203125" style="166" bestFit="1" customWidth="1"/>
    <col min="3845" max="3845" width="13.88671875" style="166" bestFit="1" customWidth="1"/>
    <col min="3846" max="3846" width="15.21875" style="166" bestFit="1" customWidth="1"/>
    <col min="3847" max="3847" width="15.33203125" style="166" bestFit="1" customWidth="1"/>
    <col min="3848" max="3849" width="15.21875" style="166" bestFit="1" customWidth="1"/>
    <col min="3850" max="3850" width="13.77734375" style="166" bestFit="1" customWidth="1"/>
    <col min="3851" max="3851" width="17" style="166" customWidth="1"/>
    <col min="3852" max="3852" width="15.109375" style="166" customWidth="1"/>
    <col min="3853" max="3853" width="18.109375" style="166" customWidth="1"/>
    <col min="3854" max="3854" width="15.21875" style="166" customWidth="1"/>
    <col min="3855" max="3855" width="16.21875" style="166" customWidth="1"/>
    <col min="3856" max="3856" width="17.109375" style="166" customWidth="1"/>
    <col min="3857" max="3857" width="14.109375" style="166" customWidth="1"/>
    <col min="3858" max="3859" width="15.5546875" style="166" customWidth="1"/>
    <col min="3860" max="3860" width="15" style="166" customWidth="1"/>
    <col min="3861" max="3861" width="14.77734375" style="166" customWidth="1"/>
    <col min="3862" max="3862" width="16.33203125" style="166" customWidth="1"/>
    <col min="3863" max="3863" width="15" style="166" customWidth="1"/>
    <col min="3864" max="3864" width="18.44140625" style="166" customWidth="1"/>
    <col min="3865" max="3865" width="15.6640625" style="166" customWidth="1"/>
    <col min="3866" max="3866" width="16.21875" style="166" customWidth="1"/>
    <col min="3867" max="3867" width="14" style="166" customWidth="1"/>
    <col min="3868" max="3868" width="15" style="166" customWidth="1"/>
    <col min="3869" max="3869" width="16" style="166" customWidth="1"/>
    <col min="3870" max="3870" width="17.33203125" style="166" customWidth="1"/>
    <col min="3871" max="3871" width="19.33203125" style="166" customWidth="1"/>
    <col min="3872" max="3872" width="4.109375" style="166" customWidth="1"/>
    <col min="3873" max="3873" width="9.109375" style="166" customWidth="1"/>
    <col min="3874" max="4096" width="20.6640625" style="166"/>
    <col min="4097" max="4097" width="4.6640625" style="166" customWidth="1"/>
    <col min="4098" max="4098" width="59.6640625" style="166" customWidth="1"/>
    <col min="4099" max="4100" width="15.33203125" style="166" bestFit="1" customWidth="1"/>
    <col min="4101" max="4101" width="13.88671875" style="166" bestFit="1" customWidth="1"/>
    <col min="4102" max="4102" width="15.21875" style="166" bestFit="1" customWidth="1"/>
    <col min="4103" max="4103" width="15.33203125" style="166" bestFit="1" customWidth="1"/>
    <col min="4104" max="4105" width="15.21875" style="166" bestFit="1" customWidth="1"/>
    <col min="4106" max="4106" width="13.77734375" style="166" bestFit="1" customWidth="1"/>
    <col min="4107" max="4107" width="17" style="166" customWidth="1"/>
    <col min="4108" max="4108" width="15.109375" style="166" customWidth="1"/>
    <col min="4109" max="4109" width="18.109375" style="166" customWidth="1"/>
    <col min="4110" max="4110" width="15.21875" style="166" customWidth="1"/>
    <col min="4111" max="4111" width="16.21875" style="166" customWidth="1"/>
    <col min="4112" max="4112" width="17.109375" style="166" customWidth="1"/>
    <col min="4113" max="4113" width="14.109375" style="166" customWidth="1"/>
    <col min="4114" max="4115" width="15.5546875" style="166" customWidth="1"/>
    <col min="4116" max="4116" width="15" style="166" customWidth="1"/>
    <col min="4117" max="4117" width="14.77734375" style="166" customWidth="1"/>
    <col min="4118" max="4118" width="16.33203125" style="166" customWidth="1"/>
    <col min="4119" max="4119" width="15" style="166" customWidth="1"/>
    <col min="4120" max="4120" width="18.44140625" style="166" customWidth="1"/>
    <col min="4121" max="4121" width="15.6640625" style="166" customWidth="1"/>
    <col min="4122" max="4122" width="16.21875" style="166" customWidth="1"/>
    <col min="4123" max="4123" width="14" style="166" customWidth="1"/>
    <col min="4124" max="4124" width="15" style="166" customWidth="1"/>
    <col min="4125" max="4125" width="16" style="166" customWidth="1"/>
    <col min="4126" max="4126" width="17.33203125" style="166" customWidth="1"/>
    <col min="4127" max="4127" width="19.33203125" style="166" customWidth="1"/>
    <col min="4128" max="4128" width="4.109375" style="166" customWidth="1"/>
    <col min="4129" max="4129" width="9.109375" style="166" customWidth="1"/>
    <col min="4130" max="4352" width="20.6640625" style="166"/>
    <col min="4353" max="4353" width="4.6640625" style="166" customWidth="1"/>
    <col min="4354" max="4354" width="59.6640625" style="166" customWidth="1"/>
    <col min="4355" max="4356" width="15.33203125" style="166" bestFit="1" customWidth="1"/>
    <col min="4357" max="4357" width="13.88671875" style="166" bestFit="1" customWidth="1"/>
    <col min="4358" max="4358" width="15.21875" style="166" bestFit="1" customWidth="1"/>
    <col min="4359" max="4359" width="15.33203125" style="166" bestFit="1" customWidth="1"/>
    <col min="4360" max="4361" width="15.21875" style="166" bestFit="1" customWidth="1"/>
    <col min="4362" max="4362" width="13.77734375" style="166" bestFit="1" customWidth="1"/>
    <col min="4363" max="4363" width="17" style="166" customWidth="1"/>
    <col min="4364" max="4364" width="15.109375" style="166" customWidth="1"/>
    <col min="4365" max="4365" width="18.109375" style="166" customWidth="1"/>
    <col min="4366" max="4366" width="15.21875" style="166" customWidth="1"/>
    <col min="4367" max="4367" width="16.21875" style="166" customWidth="1"/>
    <col min="4368" max="4368" width="17.109375" style="166" customWidth="1"/>
    <col min="4369" max="4369" width="14.109375" style="166" customWidth="1"/>
    <col min="4370" max="4371" width="15.5546875" style="166" customWidth="1"/>
    <col min="4372" max="4372" width="15" style="166" customWidth="1"/>
    <col min="4373" max="4373" width="14.77734375" style="166" customWidth="1"/>
    <col min="4374" max="4374" width="16.33203125" style="166" customWidth="1"/>
    <col min="4375" max="4375" width="15" style="166" customWidth="1"/>
    <col min="4376" max="4376" width="18.44140625" style="166" customWidth="1"/>
    <col min="4377" max="4377" width="15.6640625" style="166" customWidth="1"/>
    <col min="4378" max="4378" width="16.21875" style="166" customWidth="1"/>
    <col min="4379" max="4379" width="14" style="166" customWidth="1"/>
    <col min="4380" max="4380" width="15" style="166" customWidth="1"/>
    <col min="4381" max="4381" width="16" style="166" customWidth="1"/>
    <col min="4382" max="4382" width="17.33203125" style="166" customWidth="1"/>
    <col min="4383" max="4383" width="19.33203125" style="166" customWidth="1"/>
    <col min="4384" max="4384" width="4.109375" style="166" customWidth="1"/>
    <col min="4385" max="4385" width="9.109375" style="166" customWidth="1"/>
    <col min="4386" max="4608" width="20.6640625" style="166"/>
    <col min="4609" max="4609" width="4.6640625" style="166" customWidth="1"/>
    <col min="4610" max="4610" width="59.6640625" style="166" customWidth="1"/>
    <col min="4611" max="4612" width="15.33203125" style="166" bestFit="1" customWidth="1"/>
    <col min="4613" max="4613" width="13.88671875" style="166" bestFit="1" customWidth="1"/>
    <col min="4614" max="4614" width="15.21875" style="166" bestFit="1" customWidth="1"/>
    <col min="4615" max="4615" width="15.33203125" style="166" bestFit="1" customWidth="1"/>
    <col min="4616" max="4617" width="15.21875" style="166" bestFit="1" customWidth="1"/>
    <col min="4618" max="4618" width="13.77734375" style="166" bestFit="1" customWidth="1"/>
    <col min="4619" max="4619" width="17" style="166" customWidth="1"/>
    <col min="4620" max="4620" width="15.109375" style="166" customWidth="1"/>
    <col min="4621" max="4621" width="18.109375" style="166" customWidth="1"/>
    <col min="4622" max="4622" width="15.21875" style="166" customWidth="1"/>
    <col min="4623" max="4623" width="16.21875" style="166" customWidth="1"/>
    <col min="4624" max="4624" width="17.109375" style="166" customWidth="1"/>
    <col min="4625" max="4625" width="14.109375" style="166" customWidth="1"/>
    <col min="4626" max="4627" width="15.5546875" style="166" customWidth="1"/>
    <col min="4628" max="4628" width="15" style="166" customWidth="1"/>
    <col min="4629" max="4629" width="14.77734375" style="166" customWidth="1"/>
    <col min="4630" max="4630" width="16.33203125" style="166" customWidth="1"/>
    <col min="4631" max="4631" width="15" style="166" customWidth="1"/>
    <col min="4632" max="4632" width="18.44140625" style="166" customWidth="1"/>
    <col min="4633" max="4633" width="15.6640625" style="166" customWidth="1"/>
    <col min="4634" max="4634" width="16.21875" style="166" customWidth="1"/>
    <col min="4635" max="4635" width="14" style="166" customWidth="1"/>
    <col min="4636" max="4636" width="15" style="166" customWidth="1"/>
    <col min="4637" max="4637" width="16" style="166" customWidth="1"/>
    <col min="4638" max="4638" width="17.33203125" style="166" customWidth="1"/>
    <col min="4639" max="4639" width="19.33203125" style="166" customWidth="1"/>
    <col min="4640" max="4640" width="4.109375" style="166" customWidth="1"/>
    <col min="4641" max="4641" width="9.109375" style="166" customWidth="1"/>
    <col min="4642" max="4864" width="20.6640625" style="166"/>
    <col min="4865" max="4865" width="4.6640625" style="166" customWidth="1"/>
    <col min="4866" max="4866" width="59.6640625" style="166" customWidth="1"/>
    <col min="4867" max="4868" width="15.33203125" style="166" bestFit="1" customWidth="1"/>
    <col min="4869" max="4869" width="13.88671875" style="166" bestFit="1" customWidth="1"/>
    <col min="4870" max="4870" width="15.21875" style="166" bestFit="1" customWidth="1"/>
    <col min="4871" max="4871" width="15.33203125" style="166" bestFit="1" customWidth="1"/>
    <col min="4872" max="4873" width="15.21875" style="166" bestFit="1" customWidth="1"/>
    <col min="4874" max="4874" width="13.77734375" style="166" bestFit="1" customWidth="1"/>
    <col min="4875" max="4875" width="17" style="166" customWidth="1"/>
    <col min="4876" max="4876" width="15.109375" style="166" customWidth="1"/>
    <col min="4877" max="4877" width="18.109375" style="166" customWidth="1"/>
    <col min="4878" max="4878" width="15.21875" style="166" customWidth="1"/>
    <col min="4879" max="4879" width="16.21875" style="166" customWidth="1"/>
    <col min="4880" max="4880" width="17.109375" style="166" customWidth="1"/>
    <col min="4881" max="4881" width="14.109375" style="166" customWidth="1"/>
    <col min="4882" max="4883" width="15.5546875" style="166" customWidth="1"/>
    <col min="4884" max="4884" width="15" style="166" customWidth="1"/>
    <col min="4885" max="4885" width="14.77734375" style="166" customWidth="1"/>
    <col min="4886" max="4886" width="16.33203125" style="166" customWidth="1"/>
    <col min="4887" max="4887" width="15" style="166" customWidth="1"/>
    <col min="4888" max="4888" width="18.44140625" style="166" customWidth="1"/>
    <col min="4889" max="4889" width="15.6640625" style="166" customWidth="1"/>
    <col min="4890" max="4890" width="16.21875" style="166" customWidth="1"/>
    <col min="4891" max="4891" width="14" style="166" customWidth="1"/>
    <col min="4892" max="4892" width="15" style="166" customWidth="1"/>
    <col min="4893" max="4893" width="16" style="166" customWidth="1"/>
    <col min="4894" max="4894" width="17.33203125" style="166" customWidth="1"/>
    <col min="4895" max="4895" width="19.33203125" style="166" customWidth="1"/>
    <col min="4896" max="4896" width="4.109375" style="166" customWidth="1"/>
    <col min="4897" max="4897" width="9.109375" style="166" customWidth="1"/>
    <col min="4898" max="5120" width="20.6640625" style="166"/>
    <col min="5121" max="5121" width="4.6640625" style="166" customWidth="1"/>
    <col min="5122" max="5122" width="59.6640625" style="166" customWidth="1"/>
    <col min="5123" max="5124" width="15.33203125" style="166" bestFit="1" customWidth="1"/>
    <col min="5125" max="5125" width="13.88671875" style="166" bestFit="1" customWidth="1"/>
    <col min="5126" max="5126" width="15.21875" style="166" bestFit="1" customWidth="1"/>
    <col min="5127" max="5127" width="15.33203125" style="166" bestFit="1" customWidth="1"/>
    <col min="5128" max="5129" width="15.21875" style="166" bestFit="1" customWidth="1"/>
    <col min="5130" max="5130" width="13.77734375" style="166" bestFit="1" customWidth="1"/>
    <col min="5131" max="5131" width="17" style="166" customWidth="1"/>
    <col min="5132" max="5132" width="15.109375" style="166" customWidth="1"/>
    <col min="5133" max="5133" width="18.109375" style="166" customWidth="1"/>
    <col min="5134" max="5134" width="15.21875" style="166" customWidth="1"/>
    <col min="5135" max="5135" width="16.21875" style="166" customWidth="1"/>
    <col min="5136" max="5136" width="17.109375" style="166" customWidth="1"/>
    <col min="5137" max="5137" width="14.109375" style="166" customWidth="1"/>
    <col min="5138" max="5139" width="15.5546875" style="166" customWidth="1"/>
    <col min="5140" max="5140" width="15" style="166" customWidth="1"/>
    <col min="5141" max="5141" width="14.77734375" style="166" customWidth="1"/>
    <col min="5142" max="5142" width="16.33203125" style="166" customWidth="1"/>
    <col min="5143" max="5143" width="15" style="166" customWidth="1"/>
    <col min="5144" max="5144" width="18.44140625" style="166" customWidth="1"/>
    <col min="5145" max="5145" width="15.6640625" style="166" customWidth="1"/>
    <col min="5146" max="5146" width="16.21875" style="166" customWidth="1"/>
    <col min="5147" max="5147" width="14" style="166" customWidth="1"/>
    <col min="5148" max="5148" width="15" style="166" customWidth="1"/>
    <col min="5149" max="5149" width="16" style="166" customWidth="1"/>
    <col min="5150" max="5150" width="17.33203125" style="166" customWidth="1"/>
    <col min="5151" max="5151" width="19.33203125" style="166" customWidth="1"/>
    <col min="5152" max="5152" width="4.109375" style="166" customWidth="1"/>
    <col min="5153" max="5153" width="9.109375" style="166" customWidth="1"/>
    <col min="5154" max="5376" width="20.6640625" style="166"/>
    <col min="5377" max="5377" width="4.6640625" style="166" customWidth="1"/>
    <col min="5378" max="5378" width="59.6640625" style="166" customWidth="1"/>
    <col min="5379" max="5380" width="15.33203125" style="166" bestFit="1" customWidth="1"/>
    <col min="5381" max="5381" width="13.88671875" style="166" bestFit="1" customWidth="1"/>
    <col min="5382" max="5382" width="15.21875" style="166" bestFit="1" customWidth="1"/>
    <col min="5383" max="5383" width="15.33203125" style="166" bestFit="1" customWidth="1"/>
    <col min="5384" max="5385" width="15.21875" style="166" bestFit="1" customWidth="1"/>
    <col min="5386" max="5386" width="13.77734375" style="166" bestFit="1" customWidth="1"/>
    <col min="5387" max="5387" width="17" style="166" customWidth="1"/>
    <col min="5388" max="5388" width="15.109375" style="166" customWidth="1"/>
    <col min="5389" max="5389" width="18.109375" style="166" customWidth="1"/>
    <col min="5390" max="5390" width="15.21875" style="166" customWidth="1"/>
    <col min="5391" max="5391" width="16.21875" style="166" customWidth="1"/>
    <col min="5392" max="5392" width="17.109375" style="166" customWidth="1"/>
    <col min="5393" max="5393" width="14.109375" style="166" customWidth="1"/>
    <col min="5394" max="5395" width="15.5546875" style="166" customWidth="1"/>
    <col min="5396" max="5396" width="15" style="166" customWidth="1"/>
    <col min="5397" max="5397" width="14.77734375" style="166" customWidth="1"/>
    <col min="5398" max="5398" width="16.33203125" style="166" customWidth="1"/>
    <col min="5399" max="5399" width="15" style="166" customWidth="1"/>
    <col min="5400" max="5400" width="18.44140625" style="166" customWidth="1"/>
    <col min="5401" max="5401" width="15.6640625" style="166" customWidth="1"/>
    <col min="5402" max="5402" width="16.21875" style="166" customWidth="1"/>
    <col min="5403" max="5403" width="14" style="166" customWidth="1"/>
    <col min="5404" max="5404" width="15" style="166" customWidth="1"/>
    <col min="5405" max="5405" width="16" style="166" customWidth="1"/>
    <col min="5406" max="5406" width="17.33203125" style="166" customWidth="1"/>
    <col min="5407" max="5407" width="19.33203125" style="166" customWidth="1"/>
    <col min="5408" max="5408" width="4.109375" style="166" customWidth="1"/>
    <col min="5409" max="5409" width="9.109375" style="166" customWidth="1"/>
    <col min="5410" max="5632" width="20.6640625" style="166"/>
    <col min="5633" max="5633" width="4.6640625" style="166" customWidth="1"/>
    <col min="5634" max="5634" width="59.6640625" style="166" customWidth="1"/>
    <col min="5635" max="5636" width="15.33203125" style="166" bestFit="1" customWidth="1"/>
    <col min="5637" max="5637" width="13.88671875" style="166" bestFit="1" customWidth="1"/>
    <col min="5638" max="5638" width="15.21875" style="166" bestFit="1" customWidth="1"/>
    <col min="5639" max="5639" width="15.33203125" style="166" bestFit="1" customWidth="1"/>
    <col min="5640" max="5641" width="15.21875" style="166" bestFit="1" customWidth="1"/>
    <col min="5642" max="5642" width="13.77734375" style="166" bestFit="1" customWidth="1"/>
    <col min="5643" max="5643" width="17" style="166" customWidth="1"/>
    <col min="5644" max="5644" width="15.109375" style="166" customWidth="1"/>
    <col min="5645" max="5645" width="18.109375" style="166" customWidth="1"/>
    <col min="5646" max="5646" width="15.21875" style="166" customWidth="1"/>
    <col min="5647" max="5647" width="16.21875" style="166" customWidth="1"/>
    <col min="5648" max="5648" width="17.109375" style="166" customWidth="1"/>
    <col min="5649" max="5649" width="14.109375" style="166" customWidth="1"/>
    <col min="5650" max="5651" width="15.5546875" style="166" customWidth="1"/>
    <col min="5652" max="5652" width="15" style="166" customWidth="1"/>
    <col min="5653" max="5653" width="14.77734375" style="166" customWidth="1"/>
    <col min="5654" max="5654" width="16.33203125" style="166" customWidth="1"/>
    <col min="5655" max="5655" width="15" style="166" customWidth="1"/>
    <col min="5656" max="5656" width="18.44140625" style="166" customWidth="1"/>
    <col min="5657" max="5657" width="15.6640625" style="166" customWidth="1"/>
    <col min="5658" max="5658" width="16.21875" style="166" customWidth="1"/>
    <col min="5659" max="5659" width="14" style="166" customWidth="1"/>
    <col min="5660" max="5660" width="15" style="166" customWidth="1"/>
    <col min="5661" max="5661" width="16" style="166" customWidth="1"/>
    <col min="5662" max="5662" width="17.33203125" style="166" customWidth="1"/>
    <col min="5663" max="5663" width="19.33203125" style="166" customWidth="1"/>
    <col min="5664" max="5664" width="4.109375" style="166" customWidth="1"/>
    <col min="5665" max="5665" width="9.109375" style="166" customWidth="1"/>
    <col min="5666" max="5888" width="20.6640625" style="166"/>
    <col min="5889" max="5889" width="4.6640625" style="166" customWidth="1"/>
    <col min="5890" max="5890" width="59.6640625" style="166" customWidth="1"/>
    <col min="5891" max="5892" width="15.33203125" style="166" bestFit="1" customWidth="1"/>
    <col min="5893" max="5893" width="13.88671875" style="166" bestFit="1" customWidth="1"/>
    <col min="5894" max="5894" width="15.21875" style="166" bestFit="1" customWidth="1"/>
    <col min="5895" max="5895" width="15.33203125" style="166" bestFit="1" customWidth="1"/>
    <col min="5896" max="5897" width="15.21875" style="166" bestFit="1" customWidth="1"/>
    <col min="5898" max="5898" width="13.77734375" style="166" bestFit="1" customWidth="1"/>
    <col min="5899" max="5899" width="17" style="166" customWidth="1"/>
    <col min="5900" max="5900" width="15.109375" style="166" customWidth="1"/>
    <col min="5901" max="5901" width="18.109375" style="166" customWidth="1"/>
    <col min="5902" max="5902" width="15.21875" style="166" customWidth="1"/>
    <col min="5903" max="5903" width="16.21875" style="166" customWidth="1"/>
    <col min="5904" max="5904" width="17.109375" style="166" customWidth="1"/>
    <col min="5905" max="5905" width="14.109375" style="166" customWidth="1"/>
    <col min="5906" max="5907" width="15.5546875" style="166" customWidth="1"/>
    <col min="5908" max="5908" width="15" style="166" customWidth="1"/>
    <col min="5909" max="5909" width="14.77734375" style="166" customWidth="1"/>
    <col min="5910" max="5910" width="16.33203125" style="166" customWidth="1"/>
    <col min="5911" max="5911" width="15" style="166" customWidth="1"/>
    <col min="5912" max="5912" width="18.44140625" style="166" customWidth="1"/>
    <col min="5913" max="5913" width="15.6640625" style="166" customWidth="1"/>
    <col min="5914" max="5914" width="16.21875" style="166" customWidth="1"/>
    <col min="5915" max="5915" width="14" style="166" customWidth="1"/>
    <col min="5916" max="5916" width="15" style="166" customWidth="1"/>
    <col min="5917" max="5917" width="16" style="166" customWidth="1"/>
    <col min="5918" max="5918" width="17.33203125" style="166" customWidth="1"/>
    <col min="5919" max="5919" width="19.33203125" style="166" customWidth="1"/>
    <col min="5920" max="5920" width="4.109375" style="166" customWidth="1"/>
    <col min="5921" max="5921" width="9.109375" style="166" customWidth="1"/>
    <col min="5922" max="6144" width="20.6640625" style="166"/>
    <col min="6145" max="6145" width="4.6640625" style="166" customWidth="1"/>
    <col min="6146" max="6146" width="59.6640625" style="166" customWidth="1"/>
    <col min="6147" max="6148" width="15.33203125" style="166" bestFit="1" customWidth="1"/>
    <col min="6149" max="6149" width="13.88671875" style="166" bestFit="1" customWidth="1"/>
    <col min="6150" max="6150" width="15.21875" style="166" bestFit="1" customWidth="1"/>
    <col min="6151" max="6151" width="15.33203125" style="166" bestFit="1" customWidth="1"/>
    <col min="6152" max="6153" width="15.21875" style="166" bestFit="1" customWidth="1"/>
    <col min="6154" max="6154" width="13.77734375" style="166" bestFit="1" customWidth="1"/>
    <col min="6155" max="6155" width="17" style="166" customWidth="1"/>
    <col min="6156" max="6156" width="15.109375" style="166" customWidth="1"/>
    <col min="6157" max="6157" width="18.109375" style="166" customWidth="1"/>
    <col min="6158" max="6158" width="15.21875" style="166" customWidth="1"/>
    <col min="6159" max="6159" width="16.21875" style="166" customWidth="1"/>
    <col min="6160" max="6160" width="17.109375" style="166" customWidth="1"/>
    <col min="6161" max="6161" width="14.109375" style="166" customWidth="1"/>
    <col min="6162" max="6163" width="15.5546875" style="166" customWidth="1"/>
    <col min="6164" max="6164" width="15" style="166" customWidth="1"/>
    <col min="6165" max="6165" width="14.77734375" style="166" customWidth="1"/>
    <col min="6166" max="6166" width="16.33203125" style="166" customWidth="1"/>
    <col min="6167" max="6167" width="15" style="166" customWidth="1"/>
    <col min="6168" max="6168" width="18.44140625" style="166" customWidth="1"/>
    <col min="6169" max="6169" width="15.6640625" style="166" customWidth="1"/>
    <col min="6170" max="6170" width="16.21875" style="166" customWidth="1"/>
    <col min="6171" max="6171" width="14" style="166" customWidth="1"/>
    <col min="6172" max="6172" width="15" style="166" customWidth="1"/>
    <col min="6173" max="6173" width="16" style="166" customWidth="1"/>
    <col min="6174" max="6174" width="17.33203125" style="166" customWidth="1"/>
    <col min="6175" max="6175" width="19.33203125" style="166" customWidth="1"/>
    <col min="6176" max="6176" width="4.109375" style="166" customWidth="1"/>
    <col min="6177" max="6177" width="9.109375" style="166" customWidth="1"/>
    <col min="6178" max="6400" width="20.6640625" style="166"/>
    <col min="6401" max="6401" width="4.6640625" style="166" customWidth="1"/>
    <col min="6402" max="6402" width="59.6640625" style="166" customWidth="1"/>
    <col min="6403" max="6404" width="15.33203125" style="166" bestFit="1" customWidth="1"/>
    <col min="6405" max="6405" width="13.88671875" style="166" bestFit="1" customWidth="1"/>
    <col min="6406" max="6406" width="15.21875" style="166" bestFit="1" customWidth="1"/>
    <col min="6407" max="6407" width="15.33203125" style="166" bestFit="1" customWidth="1"/>
    <col min="6408" max="6409" width="15.21875" style="166" bestFit="1" customWidth="1"/>
    <col min="6410" max="6410" width="13.77734375" style="166" bestFit="1" customWidth="1"/>
    <col min="6411" max="6411" width="17" style="166" customWidth="1"/>
    <col min="6412" max="6412" width="15.109375" style="166" customWidth="1"/>
    <col min="6413" max="6413" width="18.109375" style="166" customWidth="1"/>
    <col min="6414" max="6414" width="15.21875" style="166" customWidth="1"/>
    <col min="6415" max="6415" width="16.21875" style="166" customWidth="1"/>
    <col min="6416" max="6416" width="17.109375" style="166" customWidth="1"/>
    <col min="6417" max="6417" width="14.109375" style="166" customWidth="1"/>
    <col min="6418" max="6419" width="15.5546875" style="166" customWidth="1"/>
    <col min="6420" max="6420" width="15" style="166" customWidth="1"/>
    <col min="6421" max="6421" width="14.77734375" style="166" customWidth="1"/>
    <col min="6422" max="6422" width="16.33203125" style="166" customWidth="1"/>
    <col min="6423" max="6423" width="15" style="166" customWidth="1"/>
    <col min="6424" max="6424" width="18.44140625" style="166" customWidth="1"/>
    <col min="6425" max="6425" width="15.6640625" style="166" customWidth="1"/>
    <col min="6426" max="6426" width="16.21875" style="166" customWidth="1"/>
    <col min="6427" max="6427" width="14" style="166" customWidth="1"/>
    <col min="6428" max="6428" width="15" style="166" customWidth="1"/>
    <col min="6429" max="6429" width="16" style="166" customWidth="1"/>
    <col min="6430" max="6430" width="17.33203125" style="166" customWidth="1"/>
    <col min="6431" max="6431" width="19.33203125" style="166" customWidth="1"/>
    <col min="6432" max="6432" width="4.109375" style="166" customWidth="1"/>
    <col min="6433" max="6433" width="9.109375" style="166" customWidth="1"/>
    <col min="6434" max="6656" width="20.6640625" style="166"/>
    <col min="6657" max="6657" width="4.6640625" style="166" customWidth="1"/>
    <col min="6658" max="6658" width="59.6640625" style="166" customWidth="1"/>
    <col min="6659" max="6660" width="15.33203125" style="166" bestFit="1" customWidth="1"/>
    <col min="6661" max="6661" width="13.88671875" style="166" bestFit="1" customWidth="1"/>
    <col min="6662" max="6662" width="15.21875" style="166" bestFit="1" customWidth="1"/>
    <col min="6663" max="6663" width="15.33203125" style="166" bestFit="1" customWidth="1"/>
    <col min="6664" max="6665" width="15.21875" style="166" bestFit="1" customWidth="1"/>
    <col min="6666" max="6666" width="13.77734375" style="166" bestFit="1" customWidth="1"/>
    <col min="6667" max="6667" width="17" style="166" customWidth="1"/>
    <col min="6668" max="6668" width="15.109375" style="166" customWidth="1"/>
    <col min="6669" max="6669" width="18.109375" style="166" customWidth="1"/>
    <col min="6670" max="6670" width="15.21875" style="166" customWidth="1"/>
    <col min="6671" max="6671" width="16.21875" style="166" customWidth="1"/>
    <col min="6672" max="6672" width="17.109375" style="166" customWidth="1"/>
    <col min="6673" max="6673" width="14.109375" style="166" customWidth="1"/>
    <col min="6674" max="6675" width="15.5546875" style="166" customWidth="1"/>
    <col min="6676" max="6676" width="15" style="166" customWidth="1"/>
    <col min="6677" max="6677" width="14.77734375" style="166" customWidth="1"/>
    <col min="6678" max="6678" width="16.33203125" style="166" customWidth="1"/>
    <col min="6679" max="6679" width="15" style="166" customWidth="1"/>
    <col min="6680" max="6680" width="18.44140625" style="166" customWidth="1"/>
    <col min="6681" max="6681" width="15.6640625" style="166" customWidth="1"/>
    <col min="6682" max="6682" width="16.21875" style="166" customWidth="1"/>
    <col min="6683" max="6683" width="14" style="166" customWidth="1"/>
    <col min="6684" max="6684" width="15" style="166" customWidth="1"/>
    <col min="6685" max="6685" width="16" style="166" customWidth="1"/>
    <col min="6686" max="6686" width="17.33203125" style="166" customWidth="1"/>
    <col min="6687" max="6687" width="19.33203125" style="166" customWidth="1"/>
    <col min="6688" max="6688" width="4.109375" style="166" customWidth="1"/>
    <col min="6689" max="6689" width="9.109375" style="166" customWidth="1"/>
    <col min="6690" max="6912" width="20.6640625" style="166"/>
    <col min="6913" max="6913" width="4.6640625" style="166" customWidth="1"/>
    <col min="6914" max="6914" width="59.6640625" style="166" customWidth="1"/>
    <col min="6915" max="6916" width="15.33203125" style="166" bestFit="1" customWidth="1"/>
    <col min="6917" max="6917" width="13.88671875" style="166" bestFit="1" customWidth="1"/>
    <col min="6918" max="6918" width="15.21875" style="166" bestFit="1" customWidth="1"/>
    <col min="6919" max="6919" width="15.33203125" style="166" bestFit="1" customWidth="1"/>
    <col min="6920" max="6921" width="15.21875" style="166" bestFit="1" customWidth="1"/>
    <col min="6922" max="6922" width="13.77734375" style="166" bestFit="1" customWidth="1"/>
    <col min="6923" max="6923" width="17" style="166" customWidth="1"/>
    <col min="6924" max="6924" width="15.109375" style="166" customWidth="1"/>
    <col min="6925" max="6925" width="18.109375" style="166" customWidth="1"/>
    <col min="6926" max="6926" width="15.21875" style="166" customWidth="1"/>
    <col min="6927" max="6927" width="16.21875" style="166" customWidth="1"/>
    <col min="6928" max="6928" width="17.109375" style="166" customWidth="1"/>
    <col min="6929" max="6929" width="14.109375" style="166" customWidth="1"/>
    <col min="6930" max="6931" width="15.5546875" style="166" customWidth="1"/>
    <col min="6932" max="6932" width="15" style="166" customWidth="1"/>
    <col min="6933" max="6933" width="14.77734375" style="166" customWidth="1"/>
    <col min="6934" max="6934" width="16.33203125" style="166" customWidth="1"/>
    <col min="6935" max="6935" width="15" style="166" customWidth="1"/>
    <col min="6936" max="6936" width="18.44140625" style="166" customWidth="1"/>
    <col min="6937" max="6937" width="15.6640625" style="166" customWidth="1"/>
    <col min="6938" max="6938" width="16.21875" style="166" customWidth="1"/>
    <col min="6939" max="6939" width="14" style="166" customWidth="1"/>
    <col min="6940" max="6940" width="15" style="166" customWidth="1"/>
    <col min="6941" max="6941" width="16" style="166" customWidth="1"/>
    <col min="6942" max="6942" width="17.33203125" style="166" customWidth="1"/>
    <col min="6943" max="6943" width="19.33203125" style="166" customWidth="1"/>
    <col min="6944" max="6944" width="4.109375" style="166" customWidth="1"/>
    <col min="6945" max="6945" width="9.109375" style="166" customWidth="1"/>
    <col min="6946" max="7168" width="20.6640625" style="166"/>
    <col min="7169" max="7169" width="4.6640625" style="166" customWidth="1"/>
    <col min="7170" max="7170" width="59.6640625" style="166" customWidth="1"/>
    <col min="7171" max="7172" width="15.33203125" style="166" bestFit="1" customWidth="1"/>
    <col min="7173" max="7173" width="13.88671875" style="166" bestFit="1" customWidth="1"/>
    <col min="7174" max="7174" width="15.21875" style="166" bestFit="1" customWidth="1"/>
    <col min="7175" max="7175" width="15.33203125" style="166" bestFit="1" customWidth="1"/>
    <col min="7176" max="7177" width="15.21875" style="166" bestFit="1" customWidth="1"/>
    <col min="7178" max="7178" width="13.77734375" style="166" bestFit="1" customWidth="1"/>
    <col min="7179" max="7179" width="17" style="166" customWidth="1"/>
    <col min="7180" max="7180" width="15.109375" style="166" customWidth="1"/>
    <col min="7181" max="7181" width="18.109375" style="166" customWidth="1"/>
    <col min="7182" max="7182" width="15.21875" style="166" customWidth="1"/>
    <col min="7183" max="7183" width="16.21875" style="166" customWidth="1"/>
    <col min="7184" max="7184" width="17.109375" style="166" customWidth="1"/>
    <col min="7185" max="7185" width="14.109375" style="166" customWidth="1"/>
    <col min="7186" max="7187" width="15.5546875" style="166" customWidth="1"/>
    <col min="7188" max="7188" width="15" style="166" customWidth="1"/>
    <col min="7189" max="7189" width="14.77734375" style="166" customWidth="1"/>
    <col min="7190" max="7190" width="16.33203125" style="166" customWidth="1"/>
    <col min="7191" max="7191" width="15" style="166" customWidth="1"/>
    <col min="7192" max="7192" width="18.44140625" style="166" customWidth="1"/>
    <col min="7193" max="7193" width="15.6640625" style="166" customWidth="1"/>
    <col min="7194" max="7194" width="16.21875" style="166" customWidth="1"/>
    <col min="7195" max="7195" width="14" style="166" customWidth="1"/>
    <col min="7196" max="7196" width="15" style="166" customWidth="1"/>
    <col min="7197" max="7197" width="16" style="166" customWidth="1"/>
    <col min="7198" max="7198" width="17.33203125" style="166" customWidth="1"/>
    <col min="7199" max="7199" width="19.33203125" style="166" customWidth="1"/>
    <col min="7200" max="7200" width="4.109375" style="166" customWidth="1"/>
    <col min="7201" max="7201" width="9.109375" style="166" customWidth="1"/>
    <col min="7202" max="7424" width="20.6640625" style="166"/>
    <col min="7425" max="7425" width="4.6640625" style="166" customWidth="1"/>
    <col min="7426" max="7426" width="59.6640625" style="166" customWidth="1"/>
    <col min="7427" max="7428" width="15.33203125" style="166" bestFit="1" customWidth="1"/>
    <col min="7429" max="7429" width="13.88671875" style="166" bestFit="1" customWidth="1"/>
    <col min="7430" max="7430" width="15.21875" style="166" bestFit="1" customWidth="1"/>
    <col min="7431" max="7431" width="15.33203125" style="166" bestFit="1" customWidth="1"/>
    <col min="7432" max="7433" width="15.21875" style="166" bestFit="1" customWidth="1"/>
    <col min="7434" max="7434" width="13.77734375" style="166" bestFit="1" customWidth="1"/>
    <col min="7435" max="7435" width="17" style="166" customWidth="1"/>
    <col min="7436" max="7436" width="15.109375" style="166" customWidth="1"/>
    <col min="7437" max="7437" width="18.109375" style="166" customWidth="1"/>
    <col min="7438" max="7438" width="15.21875" style="166" customWidth="1"/>
    <col min="7439" max="7439" width="16.21875" style="166" customWidth="1"/>
    <col min="7440" max="7440" width="17.109375" style="166" customWidth="1"/>
    <col min="7441" max="7441" width="14.109375" style="166" customWidth="1"/>
    <col min="7442" max="7443" width="15.5546875" style="166" customWidth="1"/>
    <col min="7444" max="7444" width="15" style="166" customWidth="1"/>
    <col min="7445" max="7445" width="14.77734375" style="166" customWidth="1"/>
    <col min="7446" max="7446" width="16.33203125" style="166" customWidth="1"/>
    <col min="7447" max="7447" width="15" style="166" customWidth="1"/>
    <col min="7448" max="7448" width="18.44140625" style="166" customWidth="1"/>
    <col min="7449" max="7449" width="15.6640625" style="166" customWidth="1"/>
    <col min="7450" max="7450" width="16.21875" style="166" customWidth="1"/>
    <col min="7451" max="7451" width="14" style="166" customWidth="1"/>
    <col min="7452" max="7452" width="15" style="166" customWidth="1"/>
    <col min="7453" max="7453" width="16" style="166" customWidth="1"/>
    <col min="7454" max="7454" width="17.33203125" style="166" customWidth="1"/>
    <col min="7455" max="7455" width="19.33203125" style="166" customWidth="1"/>
    <col min="7456" max="7456" width="4.109375" style="166" customWidth="1"/>
    <col min="7457" max="7457" width="9.109375" style="166" customWidth="1"/>
    <col min="7458" max="7680" width="20.6640625" style="166"/>
    <col min="7681" max="7681" width="4.6640625" style="166" customWidth="1"/>
    <col min="7682" max="7682" width="59.6640625" style="166" customWidth="1"/>
    <col min="7683" max="7684" width="15.33203125" style="166" bestFit="1" customWidth="1"/>
    <col min="7685" max="7685" width="13.88671875" style="166" bestFit="1" customWidth="1"/>
    <col min="7686" max="7686" width="15.21875" style="166" bestFit="1" customWidth="1"/>
    <col min="7687" max="7687" width="15.33203125" style="166" bestFit="1" customWidth="1"/>
    <col min="7688" max="7689" width="15.21875" style="166" bestFit="1" customWidth="1"/>
    <col min="7690" max="7690" width="13.77734375" style="166" bestFit="1" customWidth="1"/>
    <col min="7691" max="7691" width="17" style="166" customWidth="1"/>
    <col min="7692" max="7692" width="15.109375" style="166" customWidth="1"/>
    <col min="7693" max="7693" width="18.109375" style="166" customWidth="1"/>
    <col min="7694" max="7694" width="15.21875" style="166" customWidth="1"/>
    <col min="7695" max="7695" width="16.21875" style="166" customWidth="1"/>
    <col min="7696" max="7696" width="17.109375" style="166" customWidth="1"/>
    <col min="7697" max="7697" width="14.109375" style="166" customWidth="1"/>
    <col min="7698" max="7699" width="15.5546875" style="166" customWidth="1"/>
    <col min="7700" max="7700" width="15" style="166" customWidth="1"/>
    <col min="7701" max="7701" width="14.77734375" style="166" customWidth="1"/>
    <col min="7702" max="7702" width="16.33203125" style="166" customWidth="1"/>
    <col min="7703" max="7703" width="15" style="166" customWidth="1"/>
    <col min="7704" max="7704" width="18.44140625" style="166" customWidth="1"/>
    <col min="7705" max="7705" width="15.6640625" style="166" customWidth="1"/>
    <col min="7706" max="7706" width="16.21875" style="166" customWidth="1"/>
    <col min="7707" max="7707" width="14" style="166" customWidth="1"/>
    <col min="7708" max="7708" width="15" style="166" customWidth="1"/>
    <col min="7709" max="7709" width="16" style="166" customWidth="1"/>
    <col min="7710" max="7710" width="17.33203125" style="166" customWidth="1"/>
    <col min="7711" max="7711" width="19.33203125" style="166" customWidth="1"/>
    <col min="7712" max="7712" width="4.109375" style="166" customWidth="1"/>
    <col min="7713" max="7713" width="9.109375" style="166" customWidth="1"/>
    <col min="7714" max="7936" width="20.6640625" style="166"/>
    <col min="7937" max="7937" width="4.6640625" style="166" customWidth="1"/>
    <col min="7938" max="7938" width="59.6640625" style="166" customWidth="1"/>
    <col min="7939" max="7940" width="15.33203125" style="166" bestFit="1" customWidth="1"/>
    <col min="7941" max="7941" width="13.88671875" style="166" bestFit="1" customWidth="1"/>
    <col min="7942" max="7942" width="15.21875" style="166" bestFit="1" customWidth="1"/>
    <col min="7943" max="7943" width="15.33203125" style="166" bestFit="1" customWidth="1"/>
    <col min="7944" max="7945" width="15.21875" style="166" bestFit="1" customWidth="1"/>
    <col min="7946" max="7946" width="13.77734375" style="166" bestFit="1" customWidth="1"/>
    <col min="7947" max="7947" width="17" style="166" customWidth="1"/>
    <col min="7948" max="7948" width="15.109375" style="166" customWidth="1"/>
    <col min="7949" max="7949" width="18.109375" style="166" customWidth="1"/>
    <col min="7950" max="7950" width="15.21875" style="166" customWidth="1"/>
    <col min="7951" max="7951" width="16.21875" style="166" customWidth="1"/>
    <col min="7952" max="7952" width="17.109375" style="166" customWidth="1"/>
    <col min="7953" max="7953" width="14.109375" style="166" customWidth="1"/>
    <col min="7954" max="7955" width="15.5546875" style="166" customWidth="1"/>
    <col min="7956" max="7956" width="15" style="166" customWidth="1"/>
    <col min="7957" max="7957" width="14.77734375" style="166" customWidth="1"/>
    <col min="7958" max="7958" width="16.33203125" style="166" customWidth="1"/>
    <col min="7959" max="7959" width="15" style="166" customWidth="1"/>
    <col min="7960" max="7960" width="18.44140625" style="166" customWidth="1"/>
    <col min="7961" max="7961" width="15.6640625" style="166" customWidth="1"/>
    <col min="7962" max="7962" width="16.21875" style="166" customWidth="1"/>
    <col min="7963" max="7963" width="14" style="166" customWidth="1"/>
    <col min="7964" max="7964" width="15" style="166" customWidth="1"/>
    <col min="7965" max="7965" width="16" style="166" customWidth="1"/>
    <col min="7966" max="7966" width="17.33203125" style="166" customWidth="1"/>
    <col min="7967" max="7967" width="19.33203125" style="166" customWidth="1"/>
    <col min="7968" max="7968" width="4.109375" style="166" customWidth="1"/>
    <col min="7969" max="7969" width="9.109375" style="166" customWidth="1"/>
    <col min="7970" max="8192" width="20.6640625" style="166"/>
    <col min="8193" max="8193" width="4.6640625" style="166" customWidth="1"/>
    <col min="8194" max="8194" width="59.6640625" style="166" customWidth="1"/>
    <col min="8195" max="8196" width="15.33203125" style="166" bestFit="1" customWidth="1"/>
    <col min="8197" max="8197" width="13.88671875" style="166" bestFit="1" customWidth="1"/>
    <col min="8198" max="8198" width="15.21875" style="166" bestFit="1" customWidth="1"/>
    <col min="8199" max="8199" width="15.33203125" style="166" bestFit="1" customWidth="1"/>
    <col min="8200" max="8201" width="15.21875" style="166" bestFit="1" customWidth="1"/>
    <col min="8202" max="8202" width="13.77734375" style="166" bestFit="1" customWidth="1"/>
    <col min="8203" max="8203" width="17" style="166" customWidth="1"/>
    <col min="8204" max="8204" width="15.109375" style="166" customWidth="1"/>
    <col min="8205" max="8205" width="18.109375" style="166" customWidth="1"/>
    <col min="8206" max="8206" width="15.21875" style="166" customWidth="1"/>
    <col min="8207" max="8207" width="16.21875" style="166" customWidth="1"/>
    <col min="8208" max="8208" width="17.109375" style="166" customWidth="1"/>
    <col min="8209" max="8209" width="14.109375" style="166" customWidth="1"/>
    <col min="8210" max="8211" width="15.5546875" style="166" customWidth="1"/>
    <col min="8212" max="8212" width="15" style="166" customWidth="1"/>
    <col min="8213" max="8213" width="14.77734375" style="166" customWidth="1"/>
    <col min="8214" max="8214" width="16.33203125" style="166" customWidth="1"/>
    <col min="8215" max="8215" width="15" style="166" customWidth="1"/>
    <col min="8216" max="8216" width="18.44140625" style="166" customWidth="1"/>
    <col min="8217" max="8217" width="15.6640625" style="166" customWidth="1"/>
    <col min="8218" max="8218" width="16.21875" style="166" customWidth="1"/>
    <col min="8219" max="8219" width="14" style="166" customWidth="1"/>
    <col min="8220" max="8220" width="15" style="166" customWidth="1"/>
    <col min="8221" max="8221" width="16" style="166" customWidth="1"/>
    <col min="8222" max="8222" width="17.33203125" style="166" customWidth="1"/>
    <col min="8223" max="8223" width="19.33203125" style="166" customWidth="1"/>
    <col min="8224" max="8224" width="4.109375" style="166" customWidth="1"/>
    <col min="8225" max="8225" width="9.109375" style="166" customWidth="1"/>
    <col min="8226" max="8448" width="20.6640625" style="166"/>
    <col min="8449" max="8449" width="4.6640625" style="166" customWidth="1"/>
    <col min="8450" max="8450" width="59.6640625" style="166" customWidth="1"/>
    <col min="8451" max="8452" width="15.33203125" style="166" bestFit="1" customWidth="1"/>
    <col min="8453" max="8453" width="13.88671875" style="166" bestFit="1" customWidth="1"/>
    <col min="8454" max="8454" width="15.21875" style="166" bestFit="1" customWidth="1"/>
    <col min="8455" max="8455" width="15.33203125" style="166" bestFit="1" customWidth="1"/>
    <col min="8456" max="8457" width="15.21875" style="166" bestFit="1" customWidth="1"/>
    <col min="8458" max="8458" width="13.77734375" style="166" bestFit="1" customWidth="1"/>
    <col min="8459" max="8459" width="17" style="166" customWidth="1"/>
    <col min="8460" max="8460" width="15.109375" style="166" customWidth="1"/>
    <col min="8461" max="8461" width="18.109375" style="166" customWidth="1"/>
    <col min="8462" max="8462" width="15.21875" style="166" customWidth="1"/>
    <col min="8463" max="8463" width="16.21875" style="166" customWidth="1"/>
    <col min="8464" max="8464" width="17.109375" style="166" customWidth="1"/>
    <col min="8465" max="8465" width="14.109375" style="166" customWidth="1"/>
    <col min="8466" max="8467" width="15.5546875" style="166" customWidth="1"/>
    <col min="8468" max="8468" width="15" style="166" customWidth="1"/>
    <col min="8469" max="8469" width="14.77734375" style="166" customWidth="1"/>
    <col min="8470" max="8470" width="16.33203125" style="166" customWidth="1"/>
    <col min="8471" max="8471" width="15" style="166" customWidth="1"/>
    <col min="8472" max="8472" width="18.44140625" style="166" customWidth="1"/>
    <col min="8473" max="8473" width="15.6640625" style="166" customWidth="1"/>
    <col min="8474" max="8474" width="16.21875" style="166" customWidth="1"/>
    <col min="8475" max="8475" width="14" style="166" customWidth="1"/>
    <col min="8476" max="8476" width="15" style="166" customWidth="1"/>
    <col min="8477" max="8477" width="16" style="166" customWidth="1"/>
    <col min="8478" max="8478" width="17.33203125" style="166" customWidth="1"/>
    <col min="8479" max="8479" width="19.33203125" style="166" customWidth="1"/>
    <col min="8480" max="8480" width="4.109375" style="166" customWidth="1"/>
    <col min="8481" max="8481" width="9.109375" style="166" customWidth="1"/>
    <col min="8482" max="8704" width="20.6640625" style="166"/>
    <col min="8705" max="8705" width="4.6640625" style="166" customWidth="1"/>
    <col min="8706" max="8706" width="59.6640625" style="166" customWidth="1"/>
    <col min="8707" max="8708" width="15.33203125" style="166" bestFit="1" customWidth="1"/>
    <col min="8709" max="8709" width="13.88671875" style="166" bestFit="1" customWidth="1"/>
    <col min="8710" max="8710" width="15.21875" style="166" bestFit="1" customWidth="1"/>
    <col min="8711" max="8711" width="15.33203125" style="166" bestFit="1" customWidth="1"/>
    <col min="8712" max="8713" width="15.21875" style="166" bestFit="1" customWidth="1"/>
    <col min="8714" max="8714" width="13.77734375" style="166" bestFit="1" customWidth="1"/>
    <col min="8715" max="8715" width="17" style="166" customWidth="1"/>
    <col min="8716" max="8716" width="15.109375" style="166" customWidth="1"/>
    <col min="8717" max="8717" width="18.109375" style="166" customWidth="1"/>
    <col min="8718" max="8718" width="15.21875" style="166" customWidth="1"/>
    <col min="8719" max="8719" width="16.21875" style="166" customWidth="1"/>
    <col min="8720" max="8720" width="17.109375" style="166" customWidth="1"/>
    <col min="8721" max="8721" width="14.109375" style="166" customWidth="1"/>
    <col min="8722" max="8723" width="15.5546875" style="166" customWidth="1"/>
    <col min="8724" max="8724" width="15" style="166" customWidth="1"/>
    <col min="8725" max="8725" width="14.77734375" style="166" customWidth="1"/>
    <col min="8726" max="8726" width="16.33203125" style="166" customWidth="1"/>
    <col min="8727" max="8727" width="15" style="166" customWidth="1"/>
    <col min="8728" max="8728" width="18.44140625" style="166" customWidth="1"/>
    <col min="8729" max="8729" width="15.6640625" style="166" customWidth="1"/>
    <col min="8730" max="8730" width="16.21875" style="166" customWidth="1"/>
    <col min="8731" max="8731" width="14" style="166" customWidth="1"/>
    <col min="8732" max="8732" width="15" style="166" customWidth="1"/>
    <col min="8733" max="8733" width="16" style="166" customWidth="1"/>
    <col min="8734" max="8734" width="17.33203125" style="166" customWidth="1"/>
    <col min="8735" max="8735" width="19.33203125" style="166" customWidth="1"/>
    <col min="8736" max="8736" width="4.109375" style="166" customWidth="1"/>
    <col min="8737" max="8737" width="9.109375" style="166" customWidth="1"/>
    <col min="8738" max="8960" width="20.6640625" style="166"/>
    <col min="8961" max="8961" width="4.6640625" style="166" customWidth="1"/>
    <col min="8962" max="8962" width="59.6640625" style="166" customWidth="1"/>
    <col min="8963" max="8964" width="15.33203125" style="166" bestFit="1" customWidth="1"/>
    <col min="8965" max="8965" width="13.88671875" style="166" bestFit="1" customWidth="1"/>
    <col min="8966" max="8966" width="15.21875" style="166" bestFit="1" customWidth="1"/>
    <col min="8967" max="8967" width="15.33203125" style="166" bestFit="1" customWidth="1"/>
    <col min="8968" max="8969" width="15.21875" style="166" bestFit="1" customWidth="1"/>
    <col min="8970" max="8970" width="13.77734375" style="166" bestFit="1" customWidth="1"/>
    <col min="8971" max="8971" width="17" style="166" customWidth="1"/>
    <col min="8972" max="8972" width="15.109375" style="166" customWidth="1"/>
    <col min="8973" max="8973" width="18.109375" style="166" customWidth="1"/>
    <col min="8974" max="8974" width="15.21875" style="166" customWidth="1"/>
    <col min="8975" max="8975" width="16.21875" style="166" customWidth="1"/>
    <col min="8976" max="8976" width="17.109375" style="166" customWidth="1"/>
    <col min="8977" max="8977" width="14.109375" style="166" customWidth="1"/>
    <col min="8978" max="8979" width="15.5546875" style="166" customWidth="1"/>
    <col min="8980" max="8980" width="15" style="166" customWidth="1"/>
    <col min="8981" max="8981" width="14.77734375" style="166" customWidth="1"/>
    <col min="8982" max="8982" width="16.33203125" style="166" customWidth="1"/>
    <col min="8983" max="8983" width="15" style="166" customWidth="1"/>
    <col min="8984" max="8984" width="18.44140625" style="166" customWidth="1"/>
    <col min="8985" max="8985" width="15.6640625" style="166" customWidth="1"/>
    <col min="8986" max="8986" width="16.21875" style="166" customWidth="1"/>
    <col min="8987" max="8987" width="14" style="166" customWidth="1"/>
    <col min="8988" max="8988" width="15" style="166" customWidth="1"/>
    <col min="8989" max="8989" width="16" style="166" customWidth="1"/>
    <col min="8990" max="8990" width="17.33203125" style="166" customWidth="1"/>
    <col min="8991" max="8991" width="19.33203125" style="166" customWidth="1"/>
    <col min="8992" max="8992" width="4.109375" style="166" customWidth="1"/>
    <col min="8993" max="8993" width="9.109375" style="166" customWidth="1"/>
    <col min="8994" max="9216" width="20.6640625" style="166"/>
    <col min="9217" max="9217" width="4.6640625" style="166" customWidth="1"/>
    <col min="9218" max="9218" width="59.6640625" style="166" customWidth="1"/>
    <col min="9219" max="9220" width="15.33203125" style="166" bestFit="1" customWidth="1"/>
    <col min="9221" max="9221" width="13.88671875" style="166" bestFit="1" customWidth="1"/>
    <col min="9222" max="9222" width="15.21875" style="166" bestFit="1" customWidth="1"/>
    <col min="9223" max="9223" width="15.33203125" style="166" bestFit="1" customWidth="1"/>
    <col min="9224" max="9225" width="15.21875" style="166" bestFit="1" customWidth="1"/>
    <col min="9226" max="9226" width="13.77734375" style="166" bestFit="1" customWidth="1"/>
    <col min="9227" max="9227" width="17" style="166" customWidth="1"/>
    <col min="9228" max="9228" width="15.109375" style="166" customWidth="1"/>
    <col min="9229" max="9229" width="18.109375" style="166" customWidth="1"/>
    <col min="9230" max="9230" width="15.21875" style="166" customWidth="1"/>
    <col min="9231" max="9231" width="16.21875" style="166" customWidth="1"/>
    <col min="9232" max="9232" width="17.109375" style="166" customWidth="1"/>
    <col min="9233" max="9233" width="14.109375" style="166" customWidth="1"/>
    <col min="9234" max="9235" width="15.5546875" style="166" customWidth="1"/>
    <col min="9236" max="9236" width="15" style="166" customWidth="1"/>
    <col min="9237" max="9237" width="14.77734375" style="166" customWidth="1"/>
    <col min="9238" max="9238" width="16.33203125" style="166" customWidth="1"/>
    <col min="9239" max="9239" width="15" style="166" customWidth="1"/>
    <col min="9240" max="9240" width="18.44140625" style="166" customWidth="1"/>
    <col min="9241" max="9241" width="15.6640625" style="166" customWidth="1"/>
    <col min="9242" max="9242" width="16.21875" style="166" customWidth="1"/>
    <col min="9243" max="9243" width="14" style="166" customWidth="1"/>
    <col min="9244" max="9244" width="15" style="166" customWidth="1"/>
    <col min="9245" max="9245" width="16" style="166" customWidth="1"/>
    <col min="9246" max="9246" width="17.33203125" style="166" customWidth="1"/>
    <col min="9247" max="9247" width="19.33203125" style="166" customWidth="1"/>
    <col min="9248" max="9248" width="4.109375" style="166" customWidth="1"/>
    <col min="9249" max="9249" width="9.109375" style="166" customWidth="1"/>
    <col min="9250" max="9472" width="20.6640625" style="166"/>
    <col min="9473" max="9473" width="4.6640625" style="166" customWidth="1"/>
    <col min="9474" max="9474" width="59.6640625" style="166" customWidth="1"/>
    <col min="9475" max="9476" width="15.33203125" style="166" bestFit="1" customWidth="1"/>
    <col min="9477" max="9477" width="13.88671875" style="166" bestFit="1" customWidth="1"/>
    <col min="9478" max="9478" width="15.21875" style="166" bestFit="1" customWidth="1"/>
    <col min="9479" max="9479" width="15.33203125" style="166" bestFit="1" customWidth="1"/>
    <col min="9480" max="9481" width="15.21875" style="166" bestFit="1" customWidth="1"/>
    <col min="9482" max="9482" width="13.77734375" style="166" bestFit="1" customWidth="1"/>
    <col min="9483" max="9483" width="17" style="166" customWidth="1"/>
    <col min="9484" max="9484" width="15.109375" style="166" customWidth="1"/>
    <col min="9485" max="9485" width="18.109375" style="166" customWidth="1"/>
    <col min="9486" max="9486" width="15.21875" style="166" customWidth="1"/>
    <col min="9487" max="9487" width="16.21875" style="166" customWidth="1"/>
    <col min="9488" max="9488" width="17.109375" style="166" customWidth="1"/>
    <col min="9489" max="9489" width="14.109375" style="166" customWidth="1"/>
    <col min="9490" max="9491" width="15.5546875" style="166" customWidth="1"/>
    <col min="9492" max="9492" width="15" style="166" customWidth="1"/>
    <col min="9493" max="9493" width="14.77734375" style="166" customWidth="1"/>
    <col min="9494" max="9494" width="16.33203125" style="166" customWidth="1"/>
    <col min="9495" max="9495" width="15" style="166" customWidth="1"/>
    <col min="9496" max="9496" width="18.44140625" style="166" customWidth="1"/>
    <col min="9497" max="9497" width="15.6640625" style="166" customWidth="1"/>
    <col min="9498" max="9498" width="16.21875" style="166" customWidth="1"/>
    <col min="9499" max="9499" width="14" style="166" customWidth="1"/>
    <col min="9500" max="9500" width="15" style="166" customWidth="1"/>
    <col min="9501" max="9501" width="16" style="166" customWidth="1"/>
    <col min="9502" max="9502" width="17.33203125" style="166" customWidth="1"/>
    <col min="9503" max="9503" width="19.33203125" style="166" customWidth="1"/>
    <col min="9504" max="9504" width="4.109375" style="166" customWidth="1"/>
    <col min="9505" max="9505" width="9.109375" style="166" customWidth="1"/>
    <col min="9506" max="9728" width="20.6640625" style="166"/>
    <col min="9729" max="9729" width="4.6640625" style="166" customWidth="1"/>
    <col min="9730" max="9730" width="59.6640625" style="166" customWidth="1"/>
    <col min="9731" max="9732" width="15.33203125" style="166" bestFit="1" customWidth="1"/>
    <col min="9733" max="9733" width="13.88671875" style="166" bestFit="1" customWidth="1"/>
    <col min="9734" max="9734" width="15.21875" style="166" bestFit="1" customWidth="1"/>
    <col min="9735" max="9735" width="15.33203125" style="166" bestFit="1" customWidth="1"/>
    <col min="9736" max="9737" width="15.21875" style="166" bestFit="1" customWidth="1"/>
    <col min="9738" max="9738" width="13.77734375" style="166" bestFit="1" customWidth="1"/>
    <col min="9739" max="9739" width="17" style="166" customWidth="1"/>
    <col min="9740" max="9740" width="15.109375" style="166" customWidth="1"/>
    <col min="9741" max="9741" width="18.109375" style="166" customWidth="1"/>
    <col min="9742" max="9742" width="15.21875" style="166" customWidth="1"/>
    <col min="9743" max="9743" width="16.21875" style="166" customWidth="1"/>
    <col min="9744" max="9744" width="17.109375" style="166" customWidth="1"/>
    <col min="9745" max="9745" width="14.109375" style="166" customWidth="1"/>
    <col min="9746" max="9747" width="15.5546875" style="166" customWidth="1"/>
    <col min="9748" max="9748" width="15" style="166" customWidth="1"/>
    <col min="9749" max="9749" width="14.77734375" style="166" customWidth="1"/>
    <col min="9750" max="9750" width="16.33203125" style="166" customWidth="1"/>
    <col min="9751" max="9751" width="15" style="166" customWidth="1"/>
    <col min="9752" max="9752" width="18.44140625" style="166" customWidth="1"/>
    <col min="9753" max="9753" width="15.6640625" style="166" customWidth="1"/>
    <col min="9754" max="9754" width="16.21875" style="166" customWidth="1"/>
    <col min="9755" max="9755" width="14" style="166" customWidth="1"/>
    <col min="9756" max="9756" width="15" style="166" customWidth="1"/>
    <col min="9757" max="9757" width="16" style="166" customWidth="1"/>
    <col min="9758" max="9758" width="17.33203125" style="166" customWidth="1"/>
    <col min="9759" max="9759" width="19.33203125" style="166" customWidth="1"/>
    <col min="9760" max="9760" width="4.109375" style="166" customWidth="1"/>
    <col min="9761" max="9761" width="9.109375" style="166" customWidth="1"/>
    <col min="9762" max="9984" width="20.6640625" style="166"/>
    <col min="9985" max="9985" width="4.6640625" style="166" customWidth="1"/>
    <col min="9986" max="9986" width="59.6640625" style="166" customWidth="1"/>
    <col min="9987" max="9988" width="15.33203125" style="166" bestFit="1" customWidth="1"/>
    <col min="9989" max="9989" width="13.88671875" style="166" bestFit="1" customWidth="1"/>
    <col min="9990" max="9990" width="15.21875" style="166" bestFit="1" customWidth="1"/>
    <col min="9991" max="9991" width="15.33203125" style="166" bestFit="1" customWidth="1"/>
    <col min="9992" max="9993" width="15.21875" style="166" bestFit="1" customWidth="1"/>
    <col min="9994" max="9994" width="13.77734375" style="166" bestFit="1" customWidth="1"/>
    <col min="9995" max="9995" width="17" style="166" customWidth="1"/>
    <col min="9996" max="9996" width="15.109375" style="166" customWidth="1"/>
    <col min="9997" max="9997" width="18.109375" style="166" customWidth="1"/>
    <col min="9998" max="9998" width="15.21875" style="166" customWidth="1"/>
    <col min="9999" max="9999" width="16.21875" style="166" customWidth="1"/>
    <col min="10000" max="10000" width="17.109375" style="166" customWidth="1"/>
    <col min="10001" max="10001" width="14.109375" style="166" customWidth="1"/>
    <col min="10002" max="10003" width="15.5546875" style="166" customWidth="1"/>
    <col min="10004" max="10004" width="15" style="166" customWidth="1"/>
    <col min="10005" max="10005" width="14.77734375" style="166" customWidth="1"/>
    <col min="10006" max="10006" width="16.33203125" style="166" customWidth="1"/>
    <col min="10007" max="10007" width="15" style="166" customWidth="1"/>
    <col min="10008" max="10008" width="18.44140625" style="166" customWidth="1"/>
    <col min="10009" max="10009" width="15.6640625" style="166" customWidth="1"/>
    <col min="10010" max="10010" width="16.21875" style="166" customWidth="1"/>
    <col min="10011" max="10011" width="14" style="166" customWidth="1"/>
    <col min="10012" max="10012" width="15" style="166" customWidth="1"/>
    <col min="10013" max="10013" width="16" style="166" customWidth="1"/>
    <col min="10014" max="10014" width="17.33203125" style="166" customWidth="1"/>
    <col min="10015" max="10015" width="19.33203125" style="166" customWidth="1"/>
    <col min="10016" max="10016" width="4.109375" style="166" customWidth="1"/>
    <col min="10017" max="10017" width="9.109375" style="166" customWidth="1"/>
    <col min="10018" max="10240" width="20.6640625" style="166"/>
    <col min="10241" max="10241" width="4.6640625" style="166" customWidth="1"/>
    <col min="10242" max="10242" width="59.6640625" style="166" customWidth="1"/>
    <col min="10243" max="10244" width="15.33203125" style="166" bestFit="1" customWidth="1"/>
    <col min="10245" max="10245" width="13.88671875" style="166" bestFit="1" customWidth="1"/>
    <col min="10246" max="10246" width="15.21875" style="166" bestFit="1" customWidth="1"/>
    <col min="10247" max="10247" width="15.33203125" style="166" bestFit="1" customWidth="1"/>
    <col min="10248" max="10249" width="15.21875" style="166" bestFit="1" customWidth="1"/>
    <col min="10250" max="10250" width="13.77734375" style="166" bestFit="1" customWidth="1"/>
    <col min="10251" max="10251" width="17" style="166" customWidth="1"/>
    <col min="10252" max="10252" width="15.109375" style="166" customWidth="1"/>
    <col min="10253" max="10253" width="18.109375" style="166" customWidth="1"/>
    <col min="10254" max="10254" width="15.21875" style="166" customWidth="1"/>
    <col min="10255" max="10255" width="16.21875" style="166" customWidth="1"/>
    <col min="10256" max="10256" width="17.109375" style="166" customWidth="1"/>
    <col min="10257" max="10257" width="14.109375" style="166" customWidth="1"/>
    <col min="10258" max="10259" width="15.5546875" style="166" customWidth="1"/>
    <col min="10260" max="10260" width="15" style="166" customWidth="1"/>
    <col min="10261" max="10261" width="14.77734375" style="166" customWidth="1"/>
    <col min="10262" max="10262" width="16.33203125" style="166" customWidth="1"/>
    <col min="10263" max="10263" width="15" style="166" customWidth="1"/>
    <col min="10264" max="10264" width="18.44140625" style="166" customWidth="1"/>
    <col min="10265" max="10265" width="15.6640625" style="166" customWidth="1"/>
    <col min="10266" max="10266" width="16.21875" style="166" customWidth="1"/>
    <col min="10267" max="10267" width="14" style="166" customWidth="1"/>
    <col min="10268" max="10268" width="15" style="166" customWidth="1"/>
    <col min="10269" max="10269" width="16" style="166" customWidth="1"/>
    <col min="10270" max="10270" width="17.33203125" style="166" customWidth="1"/>
    <col min="10271" max="10271" width="19.33203125" style="166" customWidth="1"/>
    <col min="10272" max="10272" width="4.109375" style="166" customWidth="1"/>
    <col min="10273" max="10273" width="9.109375" style="166" customWidth="1"/>
    <col min="10274" max="10496" width="20.6640625" style="166"/>
    <col min="10497" max="10497" width="4.6640625" style="166" customWidth="1"/>
    <col min="10498" max="10498" width="59.6640625" style="166" customWidth="1"/>
    <col min="10499" max="10500" width="15.33203125" style="166" bestFit="1" customWidth="1"/>
    <col min="10501" max="10501" width="13.88671875" style="166" bestFit="1" customWidth="1"/>
    <col min="10502" max="10502" width="15.21875" style="166" bestFit="1" customWidth="1"/>
    <col min="10503" max="10503" width="15.33203125" style="166" bestFit="1" customWidth="1"/>
    <col min="10504" max="10505" width="15.21875" style="166" bestFit="1" customWidth="1"/>
    <col min="10506" max="10506" width="13.77734375" style="166" bestFit="1" customWidth="1"/>
    <col min="10507" max="10507" width="17" style="166" customWidth="1"/>
    <col min="10508" max="10508" width="15.109375" style="166" customWidth="1"/>
    <col min="10509" max="10509" width="18.109375" style="166" customWidth="1"/>
    <col min="10510" max="10510" width="15.21875" style="166" customWidth="1"/>
    <col min="10511" max="10511" width="16.21875" style="166" customWidth="1"/>
    <col min="10512" max="10512" width="17.109375" style="166" customWidth="1"/>
    <col min="10513" max="10513" width="14.109375" style="166" customWidth="1"/>
    <col min="10514" max="10515" width="15.5546875" style="166" customWidth="1"/>
    <col min="10516" max="10516" width="15" style="166" customWidth="1"/>
    <col min="10517" max="10517" width="14.77734375" style="166" customWidth="1"/>
    <col min="10518" max="10518" width="16.33203125" style="166" customWidth="1"/>
    <col min="10519" max="10519" width="15" style="166" customWidth="1"/>
    <col min="10520" max="10520" width="18.44140625" style="166" customWidth="1"/>
    <col min="10521" max="10521" width="15.6640625" style="166" customWidth="1"/>
    <col min="10522" max="10522" width="16.21875" style="166" customWidth="1"/>
    <col min="10523" max="10523" width="14" style="166" customWidth="1"/>
    <col min="10524" max="10524" width="15" style="166" customWidth="1"/>
    <col min="10525" max="10525" width="16" style="166" customWidth="1"/>
    <col min="10526" max="10526" width="17.33203125" style="166" customWidth="1"/>
    <col min="10527" max="10527" width="19.33203125" style="166" customWidth="1"/>
    <col min="10528" max="10528" width="4.109375" style="166" customWidth="1"/>
    <col min="10529" max="10529" width="9.109375" style="166" customWidth="1"/>
    <col min="10530" max="10752" width="20.6640625" style="166"/>
    <col min="10753" max="10753" width="4.6640625" style="166" customWidth="1"/>
    <col min="10754" max="10754" width="59.6640625" style="166" customWidth="1"/>
    <col min="10755" max="10756" width="15.33203125" style="166" bestFit="1" customWidth="1"/>
    <col min="10757" max="10757" width="13.88671875" style="166" bestFit="1" customWidth="1"/>
    <col min="10758" max="10758" width="15.21875" style="166" bestFit="1" customWidth="1"/>
    <col min="10759" max="10759" width="15.33203125" style="166" bestFit="1" customWidth="1"/>
    <col min="10760" max="10761" width="15.21875" style="166" bestFit="1" customWidth="1"/>
    <col min="10762" max="10762" width="13.77734375" style="166" bestFit="1" customWidth="1"/>
    <col min="10763" max="10763" width="17" style="166" customWidth="1"/>
    <col min="10764" max="10764" width="15.109375" style="166" customWidth="1"/>
    <col min="10765" max="10765" width="18.109375" style="166" customWidth="1"/>
    <col min="10766" max="10766" width="15.21875" style="166" customWidth="1"/>
    <col min="10767" max="10767" width="16.21875" style="166" customWidth="1"/>
    <col min="10768" max="10768" width="17.109375" style="166" customWidth="1"/>
    <col min="10769" max="10769" width="14.109375" style="166" customWidth="1"/>
    <col min="10770" max="10771" width="15.5546875" style="166" customWidth="1"/>
    <col min="10772" max="10772" width="15" style="166" customWidth="1"/>
    <col min="10773" max="10773" width="14.77734375" style="166" customWidth="1"/>
    <col min="10774" max="10774" width="16.33203125" style="166" customWidth="1"/>
    <col min="10775" max="10775" width="15" style="166" customWidth="1"/>
    <col min="10776" max="10776" width="18.44140625" style="166" customWidth="1"/>
    <col min="10777" max="10777" width="15.6640625" style="166" customWidth="1"/>
    <col min="10778" max="10778" width="16.21875" style="166" customWidth="1"/>
    <col min="10779" max="10779" width="14" style="166" customWidth="1"/>
    <col min="10780" max="10780" width="15" style="166" customWidth="1"/>
    <col min="10781" max="10781" width="16" style="166" customWidth="1"/>
    <col min="10782" max="10782" width="17.33203125" style="166" customWidth="1"/>
    <col min="10783" max="10783" width="19.33203125" style="166" customWidth="1"/>
    <col min="10784" max="10784" width="4.109375" style="166" customWidth="1"/>
    <col min="10785" max="10785" width="9.109375" style="166" customWidth="1"/>
    <col min="10786" max="11008" width="20.6640625" style="166"/>
    <col min="11009" max="11009" width="4.6640625" style="166" customWidth="1"/>
    <col min="11010" max="11010" width="59.6640625" style="166" customWidth="1"/>
    <col min="11011" max="11012" width="15.33203125" style="166" bestFit="1" customWidth="1"/>
    <col min="11013" max="11013" width="13.88671875" style="166" bestFit="1" customWidth="1"/>
    <col min="11014" max="11014" width="15.21875" style="166" bestFit="1" customWidth="1"/>
    <col min="11015" max="11015" width="15.33203125" style="166" bestFit="1" customWidth="1"/>
    <col min="11016" max="11017" width="15.21875" style="166" bestFit="1" customWidth="1"/>
    <col min="11018" max="11018" width="13.77734375" style="166" bestFit="1" customWidth="1"/>
    <col min="11019" max="11019" width="17" style="166" customWidth="1"/>
    <col min="11020" max="11020" width="15.109375" style="166" customWidth="1"/>
    <col min="11021" max="11021" width="18.109375" style="166" customWidth="1"/>
    <col min="11022" max="11022" width="15.21875" style="166" customWidth="1"/>
    <col min="11023" max="11023" width="16.21875" style="166" customWidth="1"/>
    <col min="11024" max="11024" width="17.109375" style="166" customWidth="1"/>
    <col min="11025" max="11025" width="14.109375" style="166" customWidth="1"/>
    <col min="11026" max="11027" width="15.5546875" style="166" customWidth="1"/>
    <col min="11028" max="11028" width="15" style="166" customWidth="1"/>
    <col min="11029" max="11029" width="14.77734375" style="166" customWidth="1"/>
    <col min="11030" max="11030" width="16.33203125" style="166" customWidth="1"/>
    <col min="11031" max="11031" width="15" style="166" customWidth="1"/>
    <col min="11032" max="11032" width="18.44140625" style="166" customWidth="1"/>
    <col min="11033" max="11033" width="15.6640625" style="166" customWidth="1"/>
    <col min="11034" max="11034" width="16.21875" style="166" customWidth="1"/>
    <col min="11035" max="11035" width="14" style="166" customWidth="1"/>
    <col min="11036" max="11036" width="15" style="166" customWidth="1"/>
    <col min="11037" max="11037" width="16" style="166" customWidth="1"/>
    <col min="11038" max="11038" width="17.33203125" style="166" customWidth="1"/>
    <col min="11039" max="11039" width="19.33203125" style="166" customWidth="1"/>
    <col min="11040" max="11040" width="4.109375" style="166" customWidth="1"/>
    <col min="11041" max="11041" width="9.109375" style="166" customWidth="1"/>
    <col min="11042" max="11264" width="20.6640625" style="166"/>
    <col min="11265" max="11265" width="4.6640625" style="166" customWidth="1"/>
    <col min="11266" max="11266" width="59.6640625" style="166" customWidth="1"/>
    <col min="11267" max="11268" width="15.33203125" style="166" bestFit="1" customWidth="1"/>
    <col min="11269" max="11269" width="13.88671875" style="166" bestFit="1" customWidth="1"/>
    <col min="11270" max="11270" width="15.21875" style="166" bestFit="1" customWidth="1"/>
    <col min="11271" max="11271" width="15.33203125" style="166" bestFit="1" customWidth="1"/>
    <col min="11272" max="11273" width="15.21875" style="166" bestFit="1" customWidth="1"/>
    <col min="11274" max="11274" width="13.77734375" style="166" bestFit="1" customWidth="1"/>
    <col min="11275" max="11275" width="17" style="166" customWidth="1"/>
    <col min="11276" max="11276" width="15.109375" style="166" customWidth="1"/>
    <col min="11277" max="11277" width="18.109375" style="166" customWidth="1"/>
    <col min="11278" max="11278" width="15.21875" style="166" customWidth="1"/>
    <col min="11279" max="11279" width="16.21875" style="166" customWidth="1"/>
    <col min="11280" max="11280" width="17.109375" style="166" customWidth="1"/>
    <col min="11281" max="11281" width="14.109375" style="166" customWidth="1"/>
    <col min="11282" max="11283" width="15.5546875" style="166" customWidth="1"/>
    <col min="11284" max="11284" width="15" style="166" customWidth="1"/>
    <col min="11285" max="11285" width="14.77734375" style="166" customWidth="1"/>
    <col min="11286" max="11286" width="16.33203125" style="166" customWidth="1"/>
    <col min="11287" max="11287" width="15" style="166" customWidth="1"/>
    <col min="11288" max="11288" width="18.44140625" style="166" customWidth="1"/>
    <col min="11289" max="11289" width="15.6640625" style="166" customWidth="1"/>
    <col min="11290" max="11290" width="16.21875" style="166" customWidth="1"/>
    <col min="11291" max="11291" width="14" style="166" customWidth="1"/>
    <col min="11292" max="11292" width="15" style="166" customWidth="1"/>
    <col min="11293" max="11293" width="16" style="166" customWidth="1"/>
    <col min="11294" max="11294" width="17.33203125" style="166" customWidth="1"/>
    <col min="11295" max="11295" width="19.33203125" style="166" customWidth="1"/>
    <col min="11296" max="11296" width="4.109375" style="166" customWidth="1"/>
    <col min="11297" max="11297" width="9.109375" style="166" customWidth="1"/>
    <col min="11298" max="11520" width="20.6640625" style="166"/>
    <col min="11521" max="11521" width="4.6640625" style="166" customWidth="1"/>
    <col min="11522" max="11522" width="59.6640625" style="166" customWidth="1"/>
    <col min="11523" max="11524" width="15.33203125" style="166" bestFit="1" customWidth="1"/>
    <col min="11525" max="11525" width="13.88671875" style="166" bestFit="1" customWidth="1"/>
    <col min="11526" max="11526" width="15.21875" style="166" bestFit="1" customWidth="1"/>
    <col min="11527" max="11527" width="15.33203125" style="166" bestFit="1" customWidth="1"/>
    <col min="11528" max="11529" width="15.21875" style="166" bestFit="1" customWidth="1"/>
    <col min="11530" max="11530" width="13.77734375" style="166" bestFit="1" customWidth="1"/>
    <col min="11531" max="11531" width="17" style="166" customWidth="1"/>
    <col min="11532" max="11532" width="15.109375" style="166" customWidth="1"/>
    <col min="11533" max="11533" width="18.109375" style="166" customWidth="1"/>
    <col min="11534" max="11534" width="15.21875" style="166" customWidth="1"/>
    <col min="11535" max="11535" width="16.21875" style="166" customWidth="1"/>
    <col min="11536" max="11536" width="17.109375" style="166" customWidth="1"/>
    <col min="11537" max="11537" width="14.109375" style="166" customWidth="1"/>
    <col min="11538" max="11539" width="15.5546875" style="166" customWidth="1"/>
    <col min="11540" max="11540" width="15" style="166" customWidth="1"/>
    <col min="11541" max="11541" width="14.77734375" style="166" customWidth="1"/>
    <col min="11542" max="11542" width="16.33203125" style="166" customWidth="1"/>
    <col min="11543" max="11543" width="15" style="166" customWidth="1"/>
    <col min="11544" max="11544" width="18.44140625" style="166" customWidth="1"/>
    <col min="11545" max="11545" width="15.6640625" style="166" customWidth="1"/>
    <col min="11546" max="11546" width="16.21875" style="166" customWidth="1"/>
    <col min="11547" max="11547" width="14" style="166" customWidth="1"/>
    <col min="11548" max="11548" width="15" style="166" customWidth="1"/>
    <col min="11549" max="11549" width="16" style="166" customWidth="1"/>
    <col min="11550" max="11550" width="17.33203125" style="166" customWidth="1"/>
    <col min="11551" max="11551" width="19.33203125" style="166" customWidth="1"/>
    <col min="11552" max="11552" width="4.109375" style="166" customWidth="1"/>
    <col min="11553" max="11553" width="9.109375" style="166" customWidth="1"/>
    <col min="11554" max="11776" width="20.6640625" style="166"/>
    <col min="11777" max="11777" width="4.6640625" style="166" customWidth="1"/>
    <col min="11778" max="11778" width="59.6640625" style="166" customWidth="1"/>
    <col min="11779" max="11780" width="15.33203125" style="166" bestFit="1" customWidth="1"/>
    <col min="11781" max="11781" width="13.88671875" style="166" bestFit="1" customWidth="1"/>
    <col min="11782" max="11782" width="15.21875" style="166" bestFit="1" customWidth="1"/>
    <col min="11783" max="11783" width="15.33203125" style="166" bestFit="1" customWidth="1"/>
    <col min="11784" max="11785" width="15.21875" style="166" bestFit="1" customWidth="1"/>
    <col min="11786" max="11786" width="13.77734375" style="166" bestFit="1" customWidth="1"/>
    <col min="11787" max="11787" width="17" style="166" customWidth="1"/>
    <col min="11788" max="11788" width="15.109375" style="166" customWidth="1"/>
    <col min="11789" max="11789" width="18.109375" style="166" customWidth="1"/>
    <col min="11790" max="11790" width="15.21875" style="166" customWidth="1"/>
    <col min="11791" max="11791" width="16.21875" style="166" customWidth="1"/>
    <col min="11792" max="11792" width="17.109375" style="166" customWidth="1"/>
    <col min="11793" max="11793" width="14.109375" style="166" customWidth="1"/>
    <col min="11794" max="11795" width="15.5546875" style="166" customWidth="1"/>
    <col min="11796" max="11796" width="15" style="166" customWidth="1"/>
    <col min="11797" max="11797" width="14.77734375" style="166" customWidth="1"/>
    <col min="11798" max="11798" width="16.33203125" style="166" customWidth="1"/>
    <col min="11799" max="11799" width="15" style="166" customWidth="1"/>
    <col min="11800" max="11800" width="18.44140625" style="166" customWidth="1"/>
    <col min="11801" max="11801" width="15.6640625" style="166" customWidth="1"/>
    <col min="11802" max="11802" width="16.21875" style="166" customWidth="1"/>
    <col min="11803" max="11803" width="14" style="166" customWidth="1"/>
    <col min="11804" max="11804" width="15" style="166" customWidth="1"/>
    <col min="11805" max="11805" width="16" style="166" customWidth="1"/>
    <col min="11806" max="11806" width="17.33203125" style="166" customWidth="1"/>
    <col min="11807" max="11807" width="19.33203125" style="166" customWidth="1"/>
    <col min="11808" max="11808" width="4.109375" style="166" customWidth="1"/>
    <col min="11809" max="11809" width="9.109375" style="166" customWidth="1"/>
    <col min="11810" max="12032" width="20.6640625" style="166"/>
    <col min="12033" max="12033" width="4.6640625" style="166" customWidth="1"/>
    <col min="12034" max="12034" width="59.6640625" style="166" customWidth="1"/>
    <col min="12035" max="12036" width="15.33203125" style="166" bestFit="1" customWidth="1"/>
    <col min="12037" max="12037" width="13.88671875" style="166" bestFit="1" customWidth="1"/>
    <col min="12038" max="12038" width="15.21875" style="166" bestFit="1" customWidth="1"/>
    <col min="12039" max="12039" width="15.33203125" style="166" bestFit="1" customWidth="1"/>
    <col min="12040" max="12041" width="15.21875" style="166" bestFit="1" customWidth="1"/>
    <col min="12042" max="12042" width="13.77734375" style="166" bestFit="1" customWidth="1"/>
    <col min="12043" max="12043" width="17" style="166" customWidth="1"/>
    <col min="12044" max="12044" width="15.109375" style="166" customWidth="1"/>
    <col min="12045" max="12045" width="18.109375" style="166" customWidth="1"/>
    <col min="12046" max="12046" width="15.21875" style="166" customWidth="1"/>
    <col min="12047" max="12047" width="16.21875" style="166" customWidth="1"/>
    <col min="12048" max="12048" width="17.109375" style="166" customWidth="1"/>
    <col min="12049" max="12049" width="14.109375" style="166" customWidth="1"/>
    <col min="12050" max="12051" width="15.5546875" style="166" customWidth="1"/>
    <col min="12052" max="12052" width="15" style="166" customWidth="1"/>
    <col min="12053" max="12053" width="14.77734375" style="166" customWidth="1"/>
    <col min="12054" max="12054" width="16.33203125" style="166" customWidth="1"/>
    <col min="12055" max="12055" width="15" style="166" customWidth="1"/>
    <col min="12056" max="12056" width="18.44140625" style="166" customWidth="1"/>
    <col min="12057" max="12057" width="15.6640625" style="166" customWidth="1"/>
    <col min="12058" max="12058" width="16.21875" style="166" customWidth="1"/>
    <col min="12059" max="12059" width="14" style="166" customWidth="1"/>
    <col min="12060" max="12060" width="15" style="166" customWidth="1"/>
    <col min="12061" max="12061" width="16" style="166" customWidth="1"/>
    <col min="12062" max="12062" width="17.33203125" style="166" customWidth="1"/>
    <col min="12063" max="12063" width="19.33203125" style="166" customWidth="1"/>
    <col min="12064" max="12064" width="4.109375" style="166" customWidth="1"/>
    <col min="12065" max="12065" width="9.109375" style="166" customWidth="1"/>
    <col min="12066" max="12288" width="20.6640625" style="166"/>
    <col min="12289" max="12289" width="4.6640625" style="166" customWidth="1"/>
    <col min="12290" max="12290" width="59.6640625" style="166" customWidth="1"/>
    <col min="12291" max="12292" width="15.33203125" style="166" bestFit="1" customWidth="1"/>
    <col min="12293" max="12293" width="13.88671875" style="166" bestFit="1" customWidth="1"/>
    <col min="12294" max="12294" width="15.21875" style="166" bestFit="1" customWidth="1"/>
    <col min="12295" max="12295" width="15.33203125" style="166" bestFit="1" customWidth="1"/>
    <col min="12296" max="12297" width="15.21875" style="166" bestFit="1" customWidth="1"/>
    <col min="12298" max="12298" width="13.77734375" style="166" bestFit="1" customWidth="1"/>
    <col min="12299" max="12299" width="17" style="166" customWidth="1"/>
    <col min="12300" max="12300" width="15.109375" style="166" customWidth="1"/>
    <col min="12301" max="12301" width="18.109375" style="166" customWidth="1"/>
    <col min="12302" max="12302" width="15.21875" style="166" customWidth="1"/>
    <col min="12303" max="12303" width="16.21875" style="166" customWidth="1"/>
    <col min="12304" max="12304" width="17.109375" style="166" customWidth="1"/>
    <col min="12305" max="12305" width="14.109375" style="166" customWidth="1"/>
    <col min="12306" max="12307" width="15.5546875" style="166" customWidth="1"/>
    <col min="12308" max="12308" width="15" style="166" customWidth="1"/>
    <col min="12309" max="12309" width="14.77734375" style="166" customWidth="1"/>
    <col min="12310" max="12310" width="16.33203125" style="166" customWidth="1"/>
    <col min="12311" max="12311" width="15" style="166" customWidth="1"/>
    <col min="12312" max="12312" width="18.44140625" style="166" customWidth="1"/>
    <col min="12313" max="12313" width="15.6640625" style="166" customWidth="1"/>
    <col min="12314" max="12314" width="16.21875" style="166" customWidth="1"/>
    <col min="12315" max="12315" width="14" style="166" customWidth="1"/>
    <col min="12316" max="12316" width="15" style="166" customWidth="1"/>
    <col min="12317" max="12317" width="16" style="166" customWidth="1"/>
    <col min="12318" max="12318" width="17.33203125" style="166" customWidth="1"/>
    <col min="12319" max="12319" width="19.33203125" style="166" customWidth="1"/>
    <col min="12320" max="12320" width="4.109375" style="166" customWidth="1"/>
    <col min="12321" max="12321" width="9.109375" style="166" customWidth="1"/>
    <col min="12322" max="12544" width="20.6640625" style="166"/>
    <col min="12545" max="12545" width="4.6640625" style="166" customWidth="1"/>
    <col min="12546" max="12546" width="59.6640625" style="166" customWidth="1"/>
    <col min="12547" max="12548" width="15.33203125" style="166" bestFit="1" customWidth="1"/>
    <col min="12549" max="12549" width="13.88671875" style="166" bestFit="1" customWidth="1"/>
    <col min="12550" max="12550" width="15.21875" style="166" bestFit="1" customWidth="1"/>
    <col min="12551" max="12551" width="15.33203125" style="166" bestFit="1" customWidth="1"/>
    <col min="12552" max="12553" width="15.21875" style="166" bestFit="1" customWidth="1"/>
    <col min="12554" max="12554" width="13.77734375" style="166" bestFit="1" customWidth="1"/>
    <col min="12555" max="12555" width="17" style="166" customWidth="1"/>
    <col min="12556" max="12556" width="15.109375" style="166" customWidth="1"/>
    <col min="12557" max="12557" width="18.109375" style="166" customWidth="1"/>
    <col min="12558" max="12558" width="15.21875" style="166" customWidth="1"/>
    <col min="12559" max="12559" width="16.21875" style="166" customWidth="1"/>
    <col min="12560" max="12560" width="17.109375" style="166" customWidth="1"/>
    <col min="12561" max="12561" width="14.109375" style="166" customWidth="1"/>
    <col min="12562" max="12563" width="15.5546875" style="166" customWidth="1"/>
    <col min="12564" max="12564" width="15" style="166" customWidth="1"/>
    <col min="12565" max="12565" width="14.77734375" style="166" customWidth="1"/>
    <col min="12566" max="12566" width="16.33203125" style="166" customWidth="1"/>
    <col min="12567" max="12567" width="15" style="166" customWidth="1"/>
    <col min="12568" max="12568" width="18.44140625" style="166" customWidth="1"/>
    <col min="12569" max="12569" width="15.6640625" style="166" customWidth="1"/>
    <col min="12570" max="12570" width="16.21875" style="166" customWidth="1"/>
    <col min="12571" max="12571" width="14" style="166" customWidth="1"/>
    <col min="12572" max="12572" width="15" style="166" customWidth="1"/>
    <col min="12573" max="12573" width="16" style="166" customWidth="1"/>
    <col min="12574" max="12574" width="17.33203125" style="166" customWidth="1"/>
    <col min="12575" max="12575" width="19.33203125" style="166" customWidth="1"/>
    <col min="12576" max="12576" width="4.109375" style="166" customWidth="1"/>
    <col min="12577" max="12577" width="9.109375" style="166" customWidth="1"/>
    <col min="12578" max="12800" width="20.6640625" style="166"/>
    <col min="12801" max="12801" width="4.6640625" style="166" customWidth="1"/>
    <col min="12802" max="12802" width="59.6640625" style="166" customWidth="1"/>
    <col min="12803" max="12804" width="15.33203125" style="166" bestFit="1" customWidth="1"/>
    <col min="12805" max="12805" width="13.88671875" style="166" bestFit="1" customWidth="1"/>
    <col min="12806" max="12806" width="15.21875" style="166" bestFit="1" customWidth="1"/>
    <col min="12807" max="12807" width="15.33203125" style="166" bestFit="1" customWidth="1"/>
    <col min="12808" max="12809" width="15.21875" style="166" bestFit="1" customWidth="1"/>
    <col min="12810" max="12810" width="13.77734375" style="166" bestFit="1" customWidth="1"/>
    <col min="12811" max="12811" width="17" style="166" customWidth="1"/>
    <col min="12812" max="12812" width="15.109375" style="166" customWidth="1"/>
    <col min="12813" max="12813" width="18.109375" style="166" customWidth="1"/>
    <col min="12814" max="12814" width="15.21875" style="166" customWidth="1"/>
    <col min="12815" max="12815" width="16.21875" style="166" customWidth="1"/>
    <col min="12816" max="12816" width="17.109375" style="166" customWidth="1"/>
    <col min="12817" max="12817" width="14.109375" style="166" customWidth="1"/>
    <col min="12818" max="12819" width="15.5546875" style="166" customWidth="1"/>
    <col min="12820" max="12820" width="15" style="166" customWidth="1"/>
    <col min="12821" max="12821" width="14.77734375" style="166" customWidth="1"/>
    <col min="12822" max="12822" width="16.33203125" style="166" customWidth="1"/>
    <col min="12823" max="12823" width="15" style="166" customWidth="1"/>
    <col min="12824" max="12824" width="18.44140625" style="166" customWidth="1"/>
    <col min="12825" max="12825" width="15.6640625" style="166" customWidth="1"/>
    <col min="12826" max="12826" width="16.21875" style="166" customWidth="1"/>
    <col min="12827" max="12827" width="14" style="166" customWidth="1"/>
    <col min="12828" max="12828" width="15" style="166" customWidth="1"/>
    <col min="12829" max="12829" width="16" style="166" customWidth="1"/>
    <col min="12830" max="12830" width="17.33203125" style="166" customWidth="1"/>
    <col min="12831" max="12831" width="19.33203125" style="166" customWidth="1"/>
    <col min="12832" max="12832" width="4.109375" style="166" customWidth="1"/>
    <col min="12833" max="12833" width="9.109375" style="166" customWidth="1"/>
    <col min="12834" max="13056" width="20.6640625" style="166"/>
    <col min="13057" max="13057" width="4.6640625" style="166" customWidth="1"/>
    <col min="13058" max="13058" width="59.6640625" style="166" customWidth="1"/>
    <col min="13059" max="13060" width="15.33203125" style="166" bestFit="1" customWidth="1"/>
    <col min="13061" max="13061" width="13.88671875" style="166" bestFit="1" customWidth="1"/>
    <col min="13062" max="13062" width="15.21875" style="166" bestFit="1" customWidth="1"/>
    <col min="13063" max="13063" width="15.33203125" style="166" bestFit="1" customWidth="1"/>
    <col min="13064" max="13065" width="15.21875" style="166" bestFit="1" customWidth="1"/>
    <col min="13066" max="13066" width="13.77734375" style="166" bestFit="1" customWidth="1"/>
    <col min="13067" max="13067" width="17" style="166" customWidth="1"/>
    <col min="13068" max="13068" width="15.109375" style="166" customWidth="1"/>
    <col min="13069" max="13069" width="18.109375" style="166" customWidth="1"/>
    <col min="13070" max="13070" width="15.21875" style="166" customWidth="1"/>
    <col min="13071" max="13071" width="16.21875" style="166" customWidth="1"/>
    <col min="13072" max="13072" width="17.109375" style="166" customWidth="1"/>
    <col min="13073" max="13073" width="14.109375" style="166" customWidth="1"/>
    <col min="13074" max="13075" width="15.5546875" style="166" customWidth="1"/>
    <col min="13076" max="13076" width="15" style="166" customWidth="1"/>
    <col min="13077" max="13077" width="14.77734375" style="166" customWidth="1"/>
    <col min="13078" max="13078" width="16.33203125" style="166" customWidth="1"/>
    <col min="13079" max="13079" width="15" style="166" customWidth="1"/>
    <col min="13080" max="13080" width="18.44140625" style="166" customWidth="1"/>
    <col min="13081" max="13081" width="15.6640625" style="166" customWidth="1"/>
    <col min="13082" max="13082" width="16.21875" style="166" customWidth="1"/>
    <col min="13083" max="13083" width="14" style="166" customWidth="1"/>
    <col min="13084" max="13084" width="15" style="166" customWidth="1"/>
    <col min="13085" max="13085" width="16" style="166" customWidth="1"/>
    <col min="13086" max="13086" width="17.33203125" style="166" customWidth="1"/>
    <col min="13087" max="13087" width="19.33203125" style="166" customWidth="1"/>
    <col min="13088" max="13088" width="4.109375" style="166" customWidth="1"/>
    <col min="13089" max="13089" width="9.109375" style="166" customWidth="1"/>
    <col min="13090" max="13312" width="20.6640625" style="166"/>
    <col min="13313" max="13313" width="4.6640625" style="166" customWidth="1"/>
    <col min="13314" max="13314" width="59.6640625" style="166" customWidth="1"/>
    <col min="13315" max="13316" width="15.33203125" style="166" bestFit="1" customWidth="1"/>
    <col min="13317" max="13317" width="13.88671875" style="166" bestFit="1" customWidth="1"/>
    <col min="13318" max="13318" width="15.21875" style="166" bestFit="1" customWidth="1"/>
    <col min="13319" max="13319" width="15.33203125" style="166" bestFit="1" customWidth="1"/>
    <col min="13320" max="13321" width="15.21875" style="166" bestFit="1" customWidth="1"/>
    <col min="13322" max="13322" width="13.77734375" style="166" bestFit="1" customWidth="1"/>
    <col min="13323" max="13323" width="17" style="166" customWidth="1"/>
    <col min="13324" max="13324" width="15.109375" style="166" customWidth="1"/>
    <col min="13325" max="13325" width="18.109375" style="166" customWidth="1"/>
    <col min="13326" max="13326" width="15.21875" style="166" customWidth="1"/>
    <col min="13327" max="13327" width="16.21875" style="166" customWidth="1"/>
    <col min="13328" max="13328" width="17.109375" style="166" customWidth="1"/>
    <col min="13329" max="13329" width="14.109375" style="166" customWidth="1"/>
    <col min="13330" max="13331" width="15.5546875" style="166" customWidth="1"/>
    <col min="13332" max="13332" width="15" style="166" customWidth="1"/>
    <col min="13333" max="13333" width="14.77734375" style="166" customWidth="1"/>
    <col min="13334" max="13334" width="16.33203125" style="166" customWidth="1"/>
    <col min="13335" max="13335" width="15" style="166" customWidth="1"/>
    <col min="13336" max="13336" width="18.44140625" style="166" customWidth="1"/>
    <col min="13337" max="13337" width="15.6640625" style="166" customWidth="1"/>
    <col min="13338" max="13338" width="16.21875" style="166" customWidth="1"/>
    <col min="13339" max="13339" width="14" style="166" customWidth="1"/>
    <col min="13340" max="13340" width="15" style="166" customWidth="1"/>
    <col min="13341" max="13341" width="16" style="166" customWidth="1"/>
    <col min="13342" max="13342" width="17.33203125" style="166" customWidth="1"/>
    <col min="13343" max="13343" width="19.33203125" style="166" customWidth="1"/>
    <col min="13344" max="13344" width="4.109375" style="166" customWidth="1"/>
    <col min="13345" max="13345" width="9.109375" style="166" customWidth="1"/>
    <col min="13346" max="13568" width="20.6640625" style="166"/>
    <col min="13569" max="13569" width="4.6640625" style="166" customWidth="1"/>
    <col min="13570" max="13570" width="59.6640625" style="166" customWidth="1"/>
    <col min="13571" max="13572" width="15.33203125" style="166" bestFit="1" customWidth="1"/>
    <col min="13573" max="13573" width="13.88671875" style="166" bestFit="1" customWidth="1"/>
    <col min="13574" max="13574" width="15.21875" style="166" bestFit="1" customWidth="1"/>
    <col min="13575" max="13575" width="15.33203125" style="166" bestFit="1" customWidth="1"/>
    <col min="13576" max="13577" width="15.21875" style="166" bestFit="1" customWidth="1"/>
    <col min="13578" max="13578" width="13.77734375" style="166" bestFit="1" customWidth="1"/>
    <col min="13579" max="13579" width="17" style="166" customWidth="1"/>
    <col min="13580" max="13580" width="15.109375" style="166" customWidth="1"/>
    <col min="13581" max="13581" width="18.109375" style="166" customWidth="1"/>
    <col min="13582" max="13582" width="15.21875" style="166" customWidth="1"/>
    <col min="13583" max="13583" width="16.21875" style="166" customWidth="1"/>
    <col min="13584" max="13584" width="17.109375" style="166" customWidth="1"/>
    <col min="13585" max="13585" width="14.109375" style="166" customWidth="1"/>
    <col min="13586" max="13587" width="15.5546875" style="166" customWidth="1"/>
    <col min="13588" max="13588" width="15" style="166" customWidth="1"/>
    <col min="13589" max="13589" width="14.77734375" style="166" customWidth="1"/>
    <col min="13590" max="13590" width="16.33203125" style="166" customWidth="1"/>
    <col min="13591" max="13591" width="15" style="166" customWidth="1"/>
    <col min="13592" max="13592" width="18.44140625" style="166" customWidth="1"/>
    <col min="13593" max="13593" width="15.6640625" style="166" customWidth="1"/>
    <col min="13594" max="13594" width="16.21875" style="166" customWidth="1"/>
    <col min="13595" max="13595" width="14" style="166" customWidth="1"/>
    <col min="13596" max="13596" width="15" style="166" customWidth="1"/>
    <col min="13597" max="13597" width="16" style="166" customWidth="1"/>
    <col min="13598" max="13598" width="17.33203125" style="166" customWidth="1"/>
    <col min="13599" max="13599" width="19.33203125" style="166" customWidth="1"/>
    <col min="13600" max="13600" width="4.109375" style="166" customWidth="1"/>
    <col min="13601" max="13601" width="9.109375" style="166" customWidth="1"/>
    <col min="13602" max="13824" width="20.6640625" style="166"/>
    <col min="13825" max="13825" width="4.6640625" style="166" customWidth="1"/>
    <col min="13826" max="13826" width="59.6640625" style="166" customWidth="1"/>
    <col min="13827" max="13828" width="15.33203125" style="166" bestFit="1" customWidth="1"/>
    <col min="13829" max="13829" width="13.88671875" style="166" bestFit="1" customWidth="1"/>
    <col min="13830" max="13830" width="15.21875" style="166" bestFit="1" customWidth="1"/>
    <col min="13831" max="13831" width="15.33203125" style="166" bestFit="1" customWidth="1"/>
    <col min="13832" max="13833" width="15.21875" style="166" bestFit="1" customWidth="1"/>
    <col min="13834" max="13834" width="13.77734375" style="166" bestFit="1" customWidth="1"/>
    <col min="13835" max="13835" width="17" style="166" customWidth="1"/>
    <col min="13836" max="13836" width="15.109375" style="166" customWidth="1"/>
    <col min="13837" max="13837" width="18.109375" style="166" customWidth="1"/>
    <col min="13838" max="13838" width="15.21875" style="166" customWidth="1"/>
    <col min="13839" max="13839" width="16.21875" style="166" customWidth="1"/>
    <col min="13840" max="13840" width="17.109375" style="166" customWidth="1"/>
    <col min="13841" max="13841" width="14.109375" style="166" customWidth="1"/>
    <col min="13842" max="13843" width="15.5546875" style="166" customWidth="1"/>
    <col min="13844" max="13844" width="15" style="166" customWidth="1"/>
    <col min="13845" max="13845" width="14.77734375" style="166" customWidth="1"/>
    <col min="13846" max="13846" width="16.33203125" style="166" customWidth="1"/>
    <col min="13847" max="13847" width="15" style="166" customWidth="1"/>
    <col min="13848" max="13848" width="18.44140625" style="166" customWidth="1"/>
    <col min="13849" max="13849" width="15.6640625" style="166" customWidth="1"/>
    <col min="13850" max="13850" width="16.21875" style="166" customWidth="1"/>
    <col min="13851" max="13851" width="14" style="166" customWidth="1"/>
    <col min="13852" max="13852" width="15" style="166" customWidth="1"/>
    <col min="13853" max="13853" width="16" style="166" customWidth="1"/>
    <col min="13854" max="13854" width="17.33203125" style="166" customWidth="1"/>
    <col min="13855" max="13855" width="19.33203125" style="166" customWidth="1"/>
    <col min="13856" max="13856" width="4.109375" style="166" customWidth="1"/>
    <col min="13857" max="13857" width="9.109375" style="166" customWidth="1"/>
    <col min="13858" max="14080" width="20.6640625" style="166"/>
    <col min="14081" max="14081" width="4.6640625" style="166" customWidth="1"/>
    <col min="14082" max="14082" width="59.6640625" style="166" customWidth="1"/>
    <col min="14083" max="14084" width="15.33203125" style="166" bestFit="1" customWidth="1"/>
    <col min="14085" max="14085" width="13.88671875" style="166" bestFit="1" customWidth="1"/>
    <col min="14086" max="14086" width="15.21875" style="166" bestFit="1" customWidth="1"/>
    <col min="14087" max="14087" width="15.33203125" style="166" bestFit="1" customWidth="1"/>
    <col min="14088" max="14089" width="15.21875" style="166" bestFit="1" customWidth="1"/>
    <col min="14090" max="14090" width="13.77734375" style="166" bestFit="1" customWidth="1"/>
    <col min="14091" max="14091" width="17" style="166" customWidth="1"/>
    <col min="14092" max="14092" width="15.109375" style="166" customWidth="1"/>
    <col min="14093" max="14093" width="18.109375" style="166" customWidth="1"/>
    <col min="14094" max="14094" width="15.21875" style="166" customWidth="1"/>
    <col min="14095" max="14095" width="16.21875" style="166" customWidth="1"/>
    <col min="14096" max="14096" width="17.109375" style="166" customWidth="1"/>
    <col min="14097" max="14097" width="14.109375" style="166" customWidth="1"/>
    <col min="14098" max="14099" width="15.5546875" style="166" customWidth="1"/>
    <col min="14100" max="14100" width="15" style="166" customWidth="1"/>
    <col min="14101" max="14101" width="14.77734375" style="166" customWidth="1"/>
    <col min="14102" max="14102" width="16.33203125" style="166" customWidth="1"/>
    <col min="14103" max="14103" width="15" style="166" customWidth="1"/>
    <col min="14104" max="14104" width="18.44140625" style="166" customWidth="1"/>
    <col min="14105" max="14105" width="15.6640625" style="166" customWidth="1"/>
    <col min="14106" max="14106" width="16.21875" style="166" customWidth="1"/>
    <col min="14107" max="14107" width="14" style="166" customWidth="1"/>
    <col min="14108" max="14108" width="15" style="166" customWidth="1"/>
    <col min="14109" max="14109" width="16" style="166" customWidth="1"/>
    <col min="14110" max="14110" width="17.33203125" style="166" customWidth="1"/>
    <col min="14111" max="14111" width="19.33203125" style="166" customWidth="1"/>
    <col min="14112" max="14112" width="4.109375" style="166" customWidth="1"/>
    <col min="14113" max="14113" width="9.109375" style="166" customWidth="1"/>
    <col min="14114" max="14336" width="20.6640625" style="166"/>
    <col min="14337" max="14337" width="4.6640625" style="166" customWidth="1"/>
    <col min="14338" max="14338" width="59.6640625" style="166" customWidth="1"/>
    <col min="14339" max="14340" width="15.33203125" style="166" bestFit="1" customWidth="1"/>
    <col min="14341" max="14341" width="13.88671875" style="166" bestFit="1" customWidth="1"/>
    <col min="14342" max="14342" width="15.21875" style="166" bestFit="1" customWidth="1"/>
    <col min="14343" max="14343" width="15.33203125" style="166" bestFit="1" customWidth="1"/>
    <col min="14344" max="14345" width="15.21875" style="166" bestFit="1" customWidth="1"/>
    <col min="14346" max="14346" width="13.77734375" style="166" bestFit="1" customWidth="1"/>
    <col min="14347" max="14347" width="17" style="166" customWidth="1"/>
    <col min="14348" max="14348" width="15.109375" style="166" customWidth="1"/>
    <col min="14349" max="14349" width="18.109375" style="166" customWidth="1"/>
    <col min="14350" max="14350" width="15.21875" style="166" customWidth="1"/>
    <col min="14351" max="14351" width="16.21875" style="166" customWidth="1"/>
    <col min="14352" max="14352" width="17.109375" style="166" customWidth="1"/>
    <col min="14353" max="14353" width="14.109375" style="166" customWidth="1"/>
    <col min="14354" max="14355" width="15.5546875" style="166" customWidth="1"/>
    <col min="14356" max="14356" width="15" style="166" customWidth="1"/>
    <col min="14357" max="14357" width="14.77734375" style="166" customWidth="1"/>
    <col min="14358" max="14358" width="16.33203125" style="166" customWidth="1"/>
    <col min="14359" max="14359" width="15" style="166" customWidth="1"/>
    <col min="14360" max="14360" width="18.44140625" style="166" customWidth="1"/>
    <col min="14361" max="14361" width="15.6640625" style="166" customWidth="1"/>
    <col min="14362" max="14362" width="16.21875" style="166" customWidth="1"/>
    <col min="14363" max="14363" width="14" style="166" customWidth="1"/>
    <col min="14364" max="14364" width="15" style="166" customWidth="1"/>
    <col min="14365" max="14365" width="16" style="166" customWidth="1"/>
    <col min="14366" max="14366" width="17.33203125" style="166" customWidth="1"/>
    <col min="14367" max="14367" width="19.33203125" style="166" customWidth="1"/>
    <col min="14368" max="14368" width="4.109375" style="166" customWidth="1"/>
    <col min="14369" max="14369" width="9.109375" style="166" customWidth="1"/>
    <col min="14370" max="14592" width="20.6640625" style="166"/>
    <col min="14593" max="14593" width="4.6640625" style="166" customWidth="1"/>
    <col min="14594" max="14594" width="59.6640625" style="166" customWidth="1"/>
    <col min="14595" max="14596" width="15.33203125" style="166" bestFit="1" customWidth="1"/>
    <col min="14597" max="14597" width="13.88671875" style="166" bestFit="1" customWidth="1"/>
    <col min="14598" max="14598" width="15.21875" style="166" bestFit="1" customWidth="1"/>
    <col min="14599" max="14599" width="15.33203125" style="166" bestFit="1" customWidth="1"/>
    <col min="14600" max="14601" width="15.21875" style="166" bestFit="1" customWidth="1"/>
    <col min="14602" max="14602" width="13.77734375" style="166" bestFit="1" customWidth="1"/>
    <col min="14603" max="14603" width="17" style="166" customWidth="1"/>
    <col min="14604" max="14604" width="15.109375" style="166" customWidth="1"/>
    <col min="14605" max="14605" width="18.109375" style="166" customWidth="1"/>
    <col min="14606" max="14606" width="15.21875" style="166" customWidth="1"/>
    <col min="14607" max="14607" width="16.21875" style="166" customWidth="1"/>
    <col min="14608" max="14608" width="17.109375" style="166" customWidth="1"/>
    <col min="14609" max="14609" width="14.109375" style="166" customWidth="1"/>
    <col min="14610" max="14611" width="15.5546875" style="166" customWidth="1"/>
    <col min="14612" max="14612" width="15" style="166" customWidth="1"/>
    <col min="14613" max="14613" width="14.77734375" style="166" customWidth="1"/>
    <col min="14614" max="14614" width="16.33203125" style="166" customWidth="1"/>
    <col min="14615" max="14615" width="15" style="166" customWidth="1"/>
    <col min="14616" max="14616" width="18.44140625" style="166" customWidth="1"/>
    <col min="14617" max="14617" width="15.6640625" style="166" customWidth="1"/>
    <col min="14618" max="14618" width="16.21875" style="166" customWidth="1"/>
    <col min="14619" max="14619" width="14" style="166" customWidth="1"/>
    <col min="14620" max="14620" width="15" style="166" customWidth="1"/>
    <col min="14621" max="14621" width="16" style="166" customWidth="1"/>
    <col min="14622" max="14622" width="17.33203125" style="166" customWidth="1"/>
    <col min="14623" max="14623" width="19.33203125" style="166" customWidth="1"/>
    <col min="14624" max="14624" width="4.109375" style="166" customWidth="1"/>
    <col min="14625" max="14625" width="9.109375" style="166" customWidth="1"/>
    <col min="14626" max="14848" width="20.6640625" style="166"/>
    <col min="14849" max="14849" width="4.6640625" style="166" customWidth="1"/>
    <col min="14850" max="14850" width="59.6640625" style="166" customWidth="1"/>
    <col min="14851" max="14852" width="15.33203125" style="166" bestFit="1" customWidth="1"/>
    <col min="14853" max="14853" width="13.88671875" style="166" bestFit="1" customWidth="1"/>
    <col min="14854" max="14854" width="15.21875" style="166" bestFit="1" customWidth="1"/>
    <col min="14855" max="14855" width="15.33203125" style="166" bestFit="1" customWidth="1"/>
    <col min="14856" max="14857" width="15.21875" style="166" bestFit="1" customWidth="1"/>
    <col min="14858" max="14858" width="13.77734375" style="166" bestFit="1" customWidth="1"/>
    <col min="14859" max="14859" width="17" style="166" customWidth="1"/>
    <col min="14860" max="14860" width="15.109375" style="166" customWidth="1"/>
    <col min="14861" max="14861" width="18.109375" style="166" customWidth="1"/>
    <col min="14862" max="14862" width="15.21875" style="166" customWidth="1"/>
    <col min="14863" max="14863" width="16.21875" style="166" customWidth="1"/>
    <col min="14864" max="14864" width="17.109375" style="166" customWidth="1"/>
    <col min="14865" max="14865" width="14.109375" style="166" customWidth="1"/>
    <col min="14866" max="14867" width="15.5546875" style="166" customWidth="1"/>
    <col min="14868" max="14868" width="15" style="166" customWidth="1"/>
    <col min="14869" max="14869" width="14.77734375" style="166" customWidth="1"/>
    <col min="14870" max="14870" width="16.33203125" style="166" customWidth="1"/>
    <col min="14871" max="14871" width="15" style="166" customWidth="1"/>
    <col min="14872" max="14872" width="18.44140625" style="166" customWidth="1"/>
    <col min="14873" max="14873" width="15.6640625" style="166" customWidth="1"/>
    <col min="14874" max="14874" width="16.21875" style="166" customWidth="1"/>
    <col min="14875" max="14875" width="14" style="166" customWidth="1"/>
    <col min="14876" max="14876" width="15" style="166" customWidth="1"/>
    <col min="14877" max="14877" width="16" style="166" customWidth="1"/>
    <col min="14878" max="14878" width="17.33203125" style="166" customWidth="1"/>
    <col min="14879" max="14879" width="19.33203125" style="166" customWidth="1"/>
    <col min="14880" max="14880" width="4.109375" style="166" customWidth="1"/>
    <col min="14881" max="14881" width="9.109375" style="166" customWidth="1"/>
    <col min="14882" max="15104" width="20.6640625" style="166"/>
    <col min="15105" max="15105" width="4.6640625" style="166" customWidth="1"/>
    <col min="15106" max="15106" width="59.6640625" style="166" customWidth="1"/>
    <col min="15107" max="15108" width="15.33203125" style="166" bestFit="1" customWidth="1"/>
    <col min="15109" max="15109" width="13.88671875" style="166" bestFit="1" customWidth="1"/>
    <col min="15110" max="15110" width="15.21875" style="166" bestFit="1" customWidth="1"/>
    <col min="15111" max="15111" width="15.33203125" style="166" bestFit="1" customWidth="1"/>
    <col min="15112" max="15113" width="15.21875" style="166" bestFit="1" customWidth="1"/>
    <col min="15114" max="15114" width="13.77734375" style="166" bestFit="1" customWidth="1"/>
    <col min="15115" max="15115" width="17" style="166" customWidth="1"/>
    <col min="15116" max="15116" width="15.109375" style="166" customWidth="1"/>
    <col min="15117" max="15117" width="18.109375" style="166" customWidth="1"/>
    <col min="15118" max="15118" width="15.21875" style="166" customWidth="1"/>
    <col min="15119" max="15119" width="16.21875" style="166" customWidth="1"/>
    <col min="15120" max="15120" width="17.109375" style="166" customWidth="1"/>
    <col min="15121" max="15121" width="14.109375" style="166" customWidth="1"/>
    <col min="15122" max="15123" width="15.5546875" style="166" customWidth="1"/>
    <col min="15124" max="15124" width="15" style="166" customWidth="1"/>
    <col min="15125" max="15125" width="14.77734375" style="166" customWidth="1"/>
    <col min="15126" max="15126" width="16.33203125" style="166" customWidth="1"/>
    <col min="15127" max="15127" width="15" style="166" customWidth="1"/>
    <col min="15128" max="15128" width="18.44140625" style="166" customWidth="1"/>
    <col min="15129" max="15129" width="15.6640625" style="166" customWidth="1"/>
    <col min="15130" max="15130" width="16.21875" style="166" customWidth="1"/>
    <col min="15131" max="15131" width="14" style="166" customWidth="1"/>
    <col min="15132" max="15132" width="15" style="166" customWidth="1"/>
    <col min="15133" max="15133" width="16" style="166" customWidth="1"/>
    <col min="15134" max="15134" width="17.33203125" style="166" customWidth="1"/>
    <col min="15135" max="15135" width="19.33203125" style="166" customWidth="1"/>
    <col min="15136" max="15136" width="4.109375" style="166" customWidth="1"/>
    <col min="15137" max="15137" width="9.109375" style="166" customWidth="1"/>
    <col min="15138" max="15360" width="20.6640625" style="166"/>
    <col min="15361" max="15361" width="4.6640625" style="166" customWidth="1"/>
    <col min="15362" max="15362" width="59.6640625" style="166" customWidth="1"/>
    <col min="15363" max="15364" width="15.33203125" style="166" bestFit="1" customWidth="1"/>
    <col min="15365" max="15365" width="13.88671875" style="166" bestFit="1" customWidth="1"/>
    <col min="15366" max="15366" width="15.21875" style="166" bestFit="1" customWidth="1"/>
    <col min="15367" max="15367" width="15.33203125" style="166" bestFit="1" customWidth="1"/>
    <col min="15368" max="15369" width="15.21875" style="166" bestFit="1" customWidth="1"/>
    <col min="15370" max="15370" width="13.77734375" style="166" bestFit="1" customWidth="1"/>
    <col min="15371" max="15371" width="17" style="166" customWidth="1"/>
    <col min="15372" max="15372" width="15.109375" style="166" customWidth="1"/>
    <col min="15373" max="15373" width="18.109375" style="166" customWidth="1"/>
    <col min="15374" max="15374" width="15.21875" style="166" customWidth="1"/>
    <col min="15375" max="15375" width="16.21875" style="166" customWidth="1"/>
    <col min="15376" max="15376" width="17.109375" style="166" customWidth="1"/>
    <col min="15377" max="15377" width="14.109375" style="166" customWidth="1"/>
    <col min="15378" max="15379" width="15.5546875" style="166" customWidth="1"/>
    <col min="15380" max="15380" width="15" style="166" customWidth="1"/>
    <col min="15381" max="15381" width="14.77734375" style="166" customWidth="1"/>
    <col min="15382" max="15382" width="16.33203125" style="166" customWidth="1"/>
    <col min="15383" max="15383" width="15" style="166" customWidth="1"/>
    <col min="15384" max="15384" width="18.44140625" style="166" customWidth="1"/>
    <col min="15385" max="15385" width="15.6640625" style="166" customWidth="1"/>
    <col min="15386" max="15386" width="16.21875" style="166" customWidth="1"/>
    <col min="15387" max="15387" width="14" style="166" customWidth="1"/>
    <col min="15388" max="15388" width="15" style="166" customWidth="1"/>
    <col min="15389" max="15389" width="16" style="166" customWidth="1"/>
    <col min="15390" max="15390" width="17.33203125" style="166" customWidth="1"/>
    <col min="15391" max="15391" width="19.33203125" style="166" customWidth="1"/>
    <col min="15392" max="15392" width="4.109375" style="166" customWidth="1"/>
    <col min="15393" max="15393" width="9.109375" style="166" customWidth="1"/>
    <col min="15394" max="15616" width="20.6640625" style="166"/>
    <col min="15617" max="15617" width="4.6640625" style="166" customWidth="1"/>
    <col min="15618" max="15618" width="59.6640625" style="166" customWidth="1"/>
    <col min="15619" max="15620" width="15.33203125" style="166" bestFit="1" customWidth="1"/>
    <col min="15621" max="15621" width="13.88671875" style="166" bestFit="1" customWidth="1"/>
    <col min="15622" max="15622" width="15.21875" style="166" bestFit="1" customWidth="1"/>
    <col min="15623" max="15623" width="15.33203125" style="166" bestFit="1" customWidth="1"/>
    <col min="15624" max="15625" width="15.21875" style="166" bestFit="1" customWidth="1"/>
    <col min="15626" max="15626" width="13.77734375" style="166" bestFit="1" customWidth="1"/>
    <col min="15627" max="15627" width="17" style="166" customWidth="1"/>
    <col min="15628" max="15628" width="15.109375" style="166" customWidth="1"/>
    <col min="15629" max="15629" width="18.109375" style="166" customWidth="1"/>
    <col min="15630" max="15630" width="15.21875" style="166" customWidth="1"/>
    <col min="15631" max="15631" width="16.21875" style="166" customWidth="1"/>
    <col min="15632" max="15632" width="17.109375" style="166" customWidth="1"/>
    <col min="15633" max="15633" width="14.109375" style="166" customWidth="1"/>
    <col min="15634" max="15635" width="15.5546875" style="166" customWidth="1"/>
    <col min="15636" max="15636" width="15" style="166" customWidth="1"/>
    <col min="15637" max="15637" width="14.77734375" style="166" customWidth="1"/>
    <col min="15638" max="15638" width="16.33203125" style="166" customWidth="1"/>
    <col min="15639" max="15639" width="15" style="166" customWidth="1"/>
    <col min="15640" max="15640" width="18.44140625" style="166" customWidth="1"/>
    <col min="15641" max="15641" width="15.6640625" style="166" customWidth="1"/>
    <col min="15642" max="15642" width="16.21875" style="166" customWidth="1"/>
    <col min="15643" max="15643" width="14" style="166" customWidth="1"/>
    <col min="15644" max="15644" width="15" style="166" customWidth="1"/>
    <col min="15645" max="15645" width="16" style="166" customWidth="1"/>
    <col min="15646" max="15646" width="17.33203125" style="166" customWidth="1"/>
    <col min="15647" max="15647" width="19.33203125" style="166" customWidth="1"/>
    <col min="15648" max="15648" width="4.109375" style="166" customWidth="1"/>
    <col min="15649" max="15649" width="9.109375" style="166" customWidth="1"/>
    <col min="15650" max="15872" width="20.6640625" style="166"/>
    <col min="15873" max="15873" width="4.6640625" style="166" customWidth="1"/>
    <col min="15874" max="15874" width="59.6640625" style="166" customWidth="1"/>
    <col min="15875" max="15876" width="15.33203125" style="166" bestFit="1" customWidth="1"/>
    <col min="15877" max="15877" width="13.88671875" style="166" bestFit="1" customWidth="1"/>
    <col min="15878" max="15878" width="15.21875" style="166" bestFit="1" customWidth="1"/>
    <col min="15879" max="15879" width="15.33203125" style="166" bestFit="1" customWidth="1"/>
    <col min="15880" max="15881" width="15.21875" style="166" bestFit="1" customWidth="1"/>
    <col min="15882" max="15882" width="13.77734375" style="166" bestFit="1" customWidth="1"/>
    <col min="15883" max="15883" width="17" style="166" customWidth="1"/>
    <col min="15884" max="15884" width="15.109375" style="166" customWidth="1"/>
    <col min="15885" max="15885" width="18.109375" style="166" customWidth="1"/>
    <col min="15886" max="15886" width="15.21875" style="166" customWidth="1"/>
    <col min="15887" max="15887" width="16.21875" style="166" customWidth="1"/>
    <col min="15888" max="15888" width="17.109375" style="166" customWidth="1"/>
    <col min="15889" max="15889" width="14.109375" style="166" customWidth="1"/>
    <col min="15890" max="15891" width="15.5546875" style="166" customWidth="1"/>
    <col min="15892" max="15892" width="15" style="166" customWidth="1"/>
    <col min="15893" max="15893" width="14.77734375" style="166" customWidth="1"/>
    <col min="15894" max="15894" width="16.33203125" style="166" customWidth="1"/>
    <col min="15895" max="15895" width="15" style="166" customWidth="1"/>
    <col min="15896" max="15896" width="18.44140625" style="166" customWidth="1"/>
    <col min="15897" max="15897" width="15.6640625" style="166" customWidth="1"/>
    <col min="15898" max="15898" width="16.21875" style="166" customWidth="1"/>
    <col min="15899" max="15899" width="14" style="166" customWidth="1"/>
    <col min="15900" max="15900" width="15" style="166" customWidth="1"/>
    <col min="15901" max="15901" width="16" style="166" customWidth="1"/>
    <col min="15902" max="15902" width="17.33203125" style="166" customWidth="1"/>
    <col min="15903" max="15903" width="19.33203125" style="166" customWidth="1"/>
    <col min="15904" max="15904" width="4.109375" style="166" customWidth="1"/>
    <col min="15905" max="15905" width="9.109375" style="166" customWidth="1"/>
    <col min="15906" max="16128" width="20.6640625" style="166"/>
    <col min="16129" max="16129" width="4.6640625" style="166" customWidth="1"/>
    <col min="16130" max="16130" width="59.6640625" style="166" customWidth="1"/>
    <col min="16131" max="16132" width="15.33203125" style="166" bestFit="1" customWidth="1"/>
    <col min="16133" max="16133" width="13.88671875" style="166" bestFit="1" customWidth="1"/>
    <col min="16134" max="16134" width="15.21875" style="166" bestFit="1" customWidth="1"/>
    <col min="16135" max="16135" width="15.33203125" style="166" bestFit="1" customWidth="1"/>
    <col min="16136" max="16137" width="15.21875" style="166" bestFit="1" customWidth="1"/>
    <col min="16138" max="16138" width="13.77734375" style="166" bestFit="1" customWidth="1"/>
    <col min="16139" max="16139" width="17" style="166" customWidth="1"/>
    <col min="16140" max="16140" width="15.109375" style="166" customWidth="1"/>
    <col min="16141" max="16141" width="18.109375" style="166" customWidth="1"/>
    <col min="16142" max="16142" width="15.21875" style="166" customWidth="1"/>
    <col min="16143" max="16143" width="16.21875" style="166" customWidth="1"/>
    <col min="16144" max="16144" width="17.109375" style="166" customWidth="1"/>
    <col min="16145" max="16145" width="14.109375" style="166" customWidth="1"/>
    <col min="16146" max="16147" width="15.5546875" style="166" customWidth="1"/>
    <col min="16148" max="16148" width="15" style="166" customWidth="1"/>
    <col min="16149" max="16149" width="14.77734375" style="166" customWidth="1"/>
    <col min="16150" max="16150" width="16.33203125" style="166" customWidth="1"/>
    <col min="16151" max="16151" width="15" style="166" customWidth="1"/>
    <col min="16152" max="16152" width="18.44140625" style="166" customWidth="1"/>
    <col min="16153" max="16153" width="15.6640625" style="166" customWidth="1"/>
    <col min="16154" max="16154" width="16.21875" style="166" customWidth="1"/>
    <col min="16155" max="16155" width="14" style="166" customWidth="1"/>
    <col min="16156" max="16156" width="15" style="166" customWidth="1"/>
    <col min="16157" max="16157" width="16" style="166" customWidth="1"/>
    <col min="16158" max="16158" width="17.33203125" style="166" customWidth="1"/>
    <col min="16159" max="16159" width="19.33203125" style="166" customWidth="1"/>
    <col min="16160" max="16160" width="4.109375" style="166" customWidth="1"/>
    <col min="16161" max="16161" width="9.109375" style="166" customWidth="1"/>
    <col min="16162" max="16384" width="20.6640625" style="166"/>
  </cols>
  <sheetData>
    <row r="1" spans="1:35" s="54" customFormat="1" ht="25.15" customHeight="1">
      <c r="A1" s="1141" t="s">
        <v>39</v>
      </c>
      <c r="B1" s="1141"/>
      <c r="C1" s="1141"/>
      <c r="D1" s="1141"/>
      <c r="E1" s="1141"/>
      <c r="F1" s="1141"/>
      <c r="G1" s="45"/>
    </row>
    <row r="2" spans="1:35" s="54" customFormat="1" ht="25.15" customHeight="1">
      <c r="A2" s="1141" t="s">
        <v>0</v>
      </c>
      <c r="B2" s="1141"/>
      <c r="C2" s="1141"/>
      <c r="D2" s="1141"/>
      <c r="E2" s="1141"/>
      <c r="F2" s="1141"/>
      <c r="G2" s="10"/>
    </row>
    <row r="3" spans="1:35" s="54" customFormat="1" ht="25.15" customHeight="1">
      <c r="A3" s="1141" t="s">
        <v>123</v>
      </c>
      <c r="B3" s="1141"/>
      <c r="C3" s="1141"/>
      <c r="D3" s="1141"/>
      <c r="E3" s="1141"/>
      <c r="F3" s="1141"/>
      <c r="G3" s="166"/>
    </row>
    <row r="4" spans="1:35" s="166" customFormat="1" ht="25.15" customHeight="1">
      <c r="A4" s="1175"/>
      <c r="B4" s="1175"/>
    </row>
    <row r="5" spans="1:35" s="166" customFormat="1" ht="25.15" customHeight="1">
      <c r="A5" s="1131" t="s">
        <v>99</v>
      </c>
      <c r="B5" s="1137"/>
    </row>
    <row r="6" spans="1:35" s="166" customFormat="1" ht="25.15" customHeight="1">
      <c r="B6" s="1178"/>
    </row>
    <row r="7" spans="1:35" s="166" customFormat="1" ht="25.15" customHeight="1" thickBot="1">
      <c r="A7" s="1177"/>
      <c r="B7" s="1178"/>
    </row>
    <row r="8" spans="1:35" s="166" customFormat="1" ht="73.150000000000006" customHeight="1" thickBot="1">
      <c r="A8" s="1179"/>
      <c r="B8" s="224" t="s">
        <v>7</v>
      </c>
      <c r="C8" s="175" t="s">
        <v>110</v>
      </c>
      <c r="D8" s="15" t="s">
        <v>72</v>
      </c>
      <c r="E8" s="15" t="s">
        <v>101</v>
      </c>
      <c r="F8" s="15" t="s">
        <v>73</v>
      </c>
      <c r="G8" s="15" t="s">
        <v>74</v>
      </c>
      <c r="H8" s="15" t="s">
        <v>176</v>
      </c>
      <c r="I8" s="15" t="s">
        <v>175</v>
      </c>
      <c r="J8" s="15" t="s">
        <v>76</v>
      </c>
      <c r="K8" s="15" t="s">
        <v>77</v>
      </c>
      <c r="L8" s="15" t="s">
        <v>78</v>
      </c>
      <c r="M8" s="15" t="s">
        <v>79</v>
      </c>
      <c r="N8" s="15" t="s">
        <v>75</v>
      </c>
      <c r="O8" s="15" t="s">
        <v>80</v>
      </c>
      <c r="P8" s="15" t="s">
        <v>142</v>
      </c>
      <c r="Q8" s="15" t="s">
        <v>81</v>
      </c>
      <c r="R8" s="15" t="s">
        <v>82</v>
      </c>
      <c r="S8" s="15" t="s">
        <v>83</v>
      </c>
      <c r="T8" s="15" t="s">
        <v>84</v>
      </c>
      <c r="U8" s="15" t="s">
        <v>85</v>
      </c>
      <c r="V8" s="16" t="s">
        <v>86</v>
      </c>
      <c r="W8" s="16" t="s">
        <v>87</v>
      </c>
      <c r="X8" s="15" t="s">
        <v>88</v>
      </c>
      <c r="Y8" s="15" t="s">
        <v>89</v>
      </c>
      <c r="Z8" s="16" t="s">
        <v>90</v>
      </c>
      <c r="AA8" s="16" t="s">
        <v>91</v>
      </c>
      <c r="AB8" s="15" t="s">
        <v>92</v>
      </c>
      <c r="AC8" s="16" t="s">
        <v>93</v>
      </c>
      <c r="AD8" s="16" t="s">
        <v>94</v>
      </c>
      <c r="AE8" s="17" t="s">
        <v>36</v>
      </c>
    </row>
    <row r="9" spans="1:35" s="166" customFormat="1" ht="24.95" customHeight="1">
      <c r="A9" s="206" t="s">
        <v>1</v>
      </c>
      <c r="B9" s="176" t="s">
        <v>8</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207"/>
      <c r="AF9" s="59"/>
    </row>
    <row r="10" spans="1:35" s="166" customFormat="1" ht="24.95" customHeight="1">
      <c r="A10" s="208">
        <v>1</v>
      </c>
      <c r="B10" s="60" t="s">
        <v>9</v>
      </c>
      <c r="C10" s="1160">
        <f>SUM('ACTUAL FUND 1:ACTUAL ALL OTHER FUND'!C10)</f>
        <v>46330.69</v>
      </c>
      <c r="D10" s="1160">
        <f>SUM('ACTUAL FUND 1:ACTUAL ALL OTHER FUND'!D10)</f>
        <v>88926.76</v>
      </c>
      <c r="E10" s="1160">
        <f>SUM('ACTUAL FUND 1:ACTUAL ALL OTHER FUND'!E10)</f>
        <v>33721</v>
      </c>
      <c r="F10" s="1160">
        <f>SUM('ACTUAL FUND 1:ACTUAL ALL OTHER FUND'!F10)</f>
        <v>0</v>
      </c>
      <c r="G10" s="1160">
        <f>SUM('ACTUAL FUND 1:ACTUAL ALL OTHER FUND'!G10)</f>
        <v>34697.82</v>
      </c>
      <c r="H10" s="1160">
        <f>SUM('ACTUAL FUND 1:ACTUAL ALL OTHER FUND'!H10)</f>
        <v>73382</v>
      </c>
      <c r="I10" s="1160">
        <f>SUM('ACTUAL FUND 1:ACTUAL ALL OTHER FUND'!I10)</f>
        <v>79997.61</v>
      </c>
      <c r="J10" s="1160">
        <f>SUM('ACTUAL FUND 1:ACTUAL ALL OTHER FUND'!J10)</f>
        <v>40000.97</v>
      </c>
      <c r="K10" s="1160">
        <f>SUM('ACTUAL FUND 1:ACTUAL ALL OTHER FUND'!K10)</f>
        <v>129906</v>
      </c>
      <c r="L10" s="1160">
        <f>SUM('ACTUAL FUND 1:ACTUAL ALL OTHER FUND'!L10)</f>
        <v>352045</v>
      </c>
      <c r="M10" s="1160">
        <f>SUM('ACTUAL FUND 1:ACTUAL ALL OTHER FUND'!M10)</f>
        <v>109947.97</v>
      </c>
      <c r="N10" s="1160">
        <f>SUM('ACTUAL FUND 1:ACTUAL ALL OTHER FUND'!N10)</f>
        <v>47650.9</v>
      </c>
      <c r="O10" s="1160">
        <f>SUM('ACTUAL FUND 1:ACTUAL ALL OTHER FUND'!O10)</f>
        <v>65604.08</v>
      </c>
      <c r="P10" s="1160">
        <f>SUM('ACTUAL FUND 1:ACTUAL ALL OTHER FUND'!P10)</f>
        <v>38247.879999999983</v>
      </c>
      <c r="Q10" s="1160">
        <f>SUM('ACTUAL FUND 1:ACTUAL ALL OTHER FUND'!Q10)</f>
        <v>422879</v>
      </c>
      <c r="R10" s="1160">
        <f>SUM('ACTUAL FUND 1:ACTUAL ALL OTHER FUND'!R10)</f>
        <v>12133</v>
      </c>
      <c r="S10" s="1160">
        <f>SUM('ACTUAL FUND 1:ACTUAL ALL OTHER FUND'!S10)</f>
        <v>58865.279999999999</v>
      </c>
      <c r="T10" s="1160">
        <f>SUM('ACTUAL FUND 1:ACTUAL ALL OTHER FUND'!T10)</f>
        <v>14619</v>
      </c>
      <c r="U10" s="1160">
        <f>SUM('ACTUAL FUND 1:ACTUAL ALL OTHER FUND'!U10)</f>
        <v>28161.87</v>
      </c>
      <c r="V10" s="1160">
        <f>SUM('ACTUAL FUND 1:ACTUAL ALL OTHER FUND'!V10)</f>
        <v>60211</v>
      </c>
      <c r="W10" s="1160">
        <f>SUM('ACTUAL FUND 1:ACTUAL ALL OTHER FUND'!W10)</f>
        <v>0</v>
      </c>
      <c r="X10" s="1160">
        <f>SUM('ACTUAL FUND 1:ACTUAL ALL OTHER FUND'!X10)</f>
        <v>0</v>
      </c>
      <c r="Y10" s="1160">
        <f>SUM('ACTUAL FUND 1:ACTUAL ALL OTHER FUND'!Y10)</f>
        <v>144312</v>
      </c>
      <c r="Z10" s="1160">
        <f>SUM('ACTUAL FUND 1:ACTUAL ALL OTHER FUND'!Z10)</f>
        <v>88904.58</v>
      </c>
      <c r="AA10" s="1160">
        <f>SUM('ACTUAL FUND 1:ACTUAL ALL OTHER FUND'!AA10)</f>
        <v>58672</v>
      </c>
      <c r="AB10" s="1160">
        <f>SUM('ACTUAL FUND 1:ACTUAL ALL OTHER FUND'!AB10)</f>
        <v>91892.46</v>
      </c>
      <c r="AC10" s="1160">
        <f>SUM('ACTUAL FUND 1:ACTUAL ALL OTHER FUND'!AC10)</f>
        <v>26239.82</v>
      </c>
      <c r="AD10" s="1160">
        <f>SUM('ACTUAL FUND 1:ACTUAL ALL OTHER FUND'!AD10)</f>
        <v>156767.33999999973</v>
      </c>
      <c r="AE10" s="1143">
        <f>SUM(C10:AD10)</f>
        <v>2304116.0299999998</v>
      </c>
      <c r="AF10" s="59"/>
      <c r="AH10" s="23">
        <f>SUM(C10:AD10)</f>
        <v>2304116.0299999998</v>
      </c>
      <c r="AI10" s="23">
        <f>AE10-AH10</f>
        <v>0</v>
      </c>
    </row>
    <row r="11" spans="1:35" s="166" customFormat="1" ht="24.95" customHeight="1">
      <c r="A11" s="208">
        <v>2</v>
      </c>
      <c r="B11" s="60" t="s">
        <v>10</v>
      </c>
      <c r="C11" s="1161">
        <f>SUM('ACTUAL FUND 1:ACTUAL ALL OTHER FUND'!C11)</f>
        <v>46330.69</v>
      </c>
      <c r="D11" s="1161">
        <f>SUM('ACTUAL FUND 1:ACTUAL ALL OTHER FUND'!D11)</f>
        <v>244855.25</v>
      </c>
      <c r="E11" s="1161">
        <f>SUM('ACTUAL FUND 1:ACTUAL ALL OTHER FUND'!E11)</f>
        <v>42795</v>
      </c>
      <c r="F11" s="1161">
        <f>SUM('ACTUAL FUND 1:ACTUAL ALL OTHER FUND'!F11)</f>
        <v>50301</v>
      </c>
      <c r="G11" s="1161">
        <f>SUM('ACTUAL FUND 1:ACTUAL ALL OTHER FUND'!G11)</f>
        <v>399255.4</v>
      </c>
      <c r="H11" s="1161">
        <f>SUM('ACTUAL FUND 1:ACTUAL ALL OTHER FUND'!H11)</f>
        <v>126801</v>
      </c>
      <c r="I11" s="1161">
        <f>SUM('ACTUAL FUND 1:ACTUAL ALL OTHER FUND'!I11)</f>
        <v>248278.46000000002</v>
      </c>
      <c r="J11" s="1161">
        <f>SUM('ACTUAL FUND 1:ACTUAL ALL OTHER FUND'!J11)</f>
        <v>0</v>
      </c>
      <c r="K11" s="1161">
        <f>SUM('ACTUAL FUND 1:ACTUAL ALL OTHER FUND'!K11)</f>
        <v>129905</v>
      </c>
      <c r="L11" s="1161">
        <f>SUM('ACTUAL FUND 1:ACTUAL ALL OTHER FUND'!L11)</f>
        <v>84708</v>
      </c>
      <c r="M11" s="1161">
        <f>SUM('ACTUAL FUND 1:ACTUAL ALL OTHER FUND'!M11)</f>
        <v>66316.89</v>
      </c>
      <c r="N11" s="1161">
        <f>SUM('ACTUAL FUND 1:ACTUAL ALL OTHER FUND'!N11)</f>
        <v>47650.9</v>
      </c>
      <c r="O11" s="1161">
        <f>SUM('ACTUAL FUND 1:ACTUAL ALL OTHER FUND'!O11)</f>
        <v>0</v>
      </c>
      <c r="P11" s="1161">
        <f>SUM('ACTUAL FUND 1:ACTUAL ALL OTHER FUND'!P11)</f>
        <v>95481.589999999982</v>
      </c>
      <c r="Q11" s="1161">
        <f>SUM('ACTUAL FUND 1:ACTUAL ALL OTHER FUND'!Q11)</f>
        <v>290912</v>
      </c>
      <c r="R11" s="1161">
        <f>SUM('ACTUAL FUND 1:ACTUAL ALL OTHER FUND'!R11)</f>
        <v>30936</v>
      </c>
      <c r="S11" s="1161">
        <f>SUM('ACTUAL FUND 1:ACTUAL ALL OTHER FUND'!S11)</f>
        <v>0</v>
      </c>
      <c r="T11" s="1161">
        <f>SUM('ACTUAL FUND 1:ACTUAL ALL OTHER FUND'!T11)</f>
        <v>220335</v>
      </c>
      <c r="U11" s="1161">
        <f>SUM('ACTUAL FUND 1:ACTUAL ALL OTHER FUND'!U11)</f>
        <v>156815.29999999999</v>
      </c>
      <c r="V11" s="1161">
        <f>SUM('ACTUAL FUND 1:ACTUAL ALL OTHER FUND'!V11)</f>
        <v>43950</v>
      </c>
      <c r="W11" s="1161">
        <f>SUM('ACTUAL FUND 1:ACTUAL ALL OTHER FUND'!W11)</f>
        <v>118416.13</v>
      </c>
      <c r="X11" s="1161">
        <f>SUM('ACTUAL FUND 1:ACTUAL ALL OTHER FUND'!X11)</f>
        <v>97121.44</v>
      </c>
      <c r="Y11" s="1161">
        <f>SUM('ACTUAL FUND 1:ACTUAL ALL OTHER FUND'!Y11)</f>
        <v>448382.95999999996</v>
      </c>
      <c r="Z11" s="1161">
        <f>SUM('ACTUAL FUND 1:ACTUAL ALL OTHER FUND'!Z11)</f>
        <v>168808.7</v>
      </c>
      <c r="AA11" s="1161">
        <f>SUM('ACTUAL FUND 1:ACTUAL ALL OTHER FUND'!AA11)</f>
        <v>112325</v>
      </c>
      <c r="AB11" s="1161">
        <f>SUM('ACTUAL FUND 1:ACTUAL ALL OTHER FUND'!AB11)</f>
        <v>0</v>
      </c>
      <c r="AC11" s="1161">
        <f>SUM('ACTUAL FUND 1:ACTUAL ALL OTHER FUND'!AC11)</f>
        <v>108502.8</v>
      </c>
      <c r="AD11" s="1161">
        <f>SUM('ACTUAL FUND 1:ACTUAL ALL OTHER FUND'!AD11)</f>
        <v>377155.12999999936</v>
      </c>
      <c r="AE11" s="1144">
        <f>SUM(C11:AD11)</f>
        <v>3756339.6399999987</v>
      </c>
      <c r="AF11" s="61"/>
    </row>
    <row r="12" spans="1:35" s="166" customFormat="1" ht="24.95" customHeight="1">
      <c r="A12" s="208">
        <v>3</v>
      </c>
      <c r="B12" s="60" t="s">
        <v>11</v>
      </c>
      <c r="C12" s="1161">
        <f>SUM('ACTUAL FUND 1:ACTUAL ALL OTHER FUND'!C12)</f>
        <v>151785.5</v>
      </c>
      <c r="D12" s="1161">
        <f>SUM('ACTUAL FUND 1:ACTUAL ALL OTHER FUND'!D12)</f>
        <v>74002.34</v>
      </c>
      <c r="E12" s="1161">
        <f>SUM('ACTUAL FUND 1:ACTUAL ALL OTHER FUND'!E12)</f>
        <v>10816</v>
      </c>
      <c r="F12" s="1161">
        <f>SUM('ACTUAL FUND 1:ACTUAL ALL OTHER FUND'!F12)</f>
        <v>0</v>
      </c>
      <c r="G12" s="1161">
        <f>SUM('ACTUAL FUND 1:ACTUAL ALL OTHER FUND'!G12)</f>
        <v>38126.15</v>
      </c>
      <c r="H12" s="1161">
        <f>SUM('ACTUAL FUND 1:ACTUAL ALL OTHER FUND'!H12)</f>
        <v>38783</v>
      </c>
      <c r="I12" s="1161">
        <f>SUM('ACTUAL FUND 1:ACTUAL ALL OTHER FUND'!I12)</f>
        <v>50588.36</v>
      </c>
      <c r="J12" s="1161">
        <f>SUM('ACTUAL FUND 1:ACTUAL ALL OTHER FUND'!J12)</f>
        <v>0</v>
      </c>
      <c r="K12" s="1161">
        <f>SUM('ACTUAL FUND 1:ACTUAL ALL OTHER FUND'!K12)</f>
        <v>0</v>
      </c>
      <c r="L12" s="1161">
        <f>SUM('ACTUAL FUND 1:ACTUAL ALL OTHER FUND'!L12)</f>
        <v>52457</v>
      </c>
      <c r="M12" s="1161">
        <f>SUM('ACTUAL FUND 1:ACTUAL ALL OTHER FUND'!M12)</f>
        <v>0</v>
      </c>
      <c r="N12" s="1161">
        <f>SUM('ACTUAL FUND 1:ACTUAL ALL OTHER FUND'!N12)</f>
        <v>17590.939999999999</v>
      </c>
      <c r="O12" s="1161">
        <f>SUM('ACTUAL FUND 1:ACTUAL ALL OTHER FUND'!O12)</f>
        <v>29729.19</v>
      </c>
      <c r="P12" s="1161">
        <f>SUM('ACTUAL FUND 1:ACTUAL ALL OTHER FUND'!P12)</f>
        <v>39952.239999999991</v>
      </c>
      <c r="Q12" s="1161">
        <f>SUM('ACTUAL FUND 1:ACTUAL ALL OTHER FUND'!Q12)</f>
        <v>299940</v>
      </c>
      <c r="R12" s="1161">
        <f>SUM('ACTUAL FUND 1:ACTUAL ALL OTHER FUND'!R12)</f>
        <v>3115</v>
      </c>
      <c r="S12" s="1161">
        <f>SUM('ACTUAL FUND 1:ACTUAL ALL OTHER FUND'!S12)</f>
        <v>32494.94</v>
      </c>
      <c r="T12" s="1161">
        <f>SUM('ACTUAL FUND 1:ACTUAL ALL OTHER FUND'!T12)</f>
        <v>90953</v>
      </c>
      <c r="U12" s="1161">
        <f>SUM('ACTUAL FUND 1:ACTUAL ALL OTHER FUND'!U12)</f>
        <v>119544.07</v>
      </c>
      <c r="V12" s="1161">
        <f>SUM('ACTUAL FUND 1:ACTUAL ALL OTHER FUND'!V12)</f>
        <v>19980</v>
      </c>
      <c r="W12" s="1161">
        <f>SUM('ACTUAL FUND 1:ACTUAL ALL OTHER FUND'!W12)</f>
        <v>0</v>
      </c>
      <c r="X12" s="1161">
        <f>SUM('ACTUAL FUND 1:ACTUAL ALL OTHER FUND'!X12)</f>
        <v>27368.16</v>
      </c>
      <c r="Y12" s="1161">
        <f>SUM('ACTUAL FUND 1:ACTUAL ALL OTHER FUND'!Y12)</f>
        <v>572637.41999999993</v>
      </c>
      <c r="Z12" s="1161">
        <f>SUM('ACTUAL FUND 1:ACTUAL ALL OTHER FUND'!Z12)</f>
        <v>109767.98</v>
      </c>
      <c r="AA12" s="1161">
        <f>SUM('ACTUAL FUND 1:ACTUAL ALL OTHER FUND'!AA12)</f>
        <v>21678</v>
      </c>
      <c r="AB12" s="1161">
        <f>SUM('ACTUAL FUND 1:ACTUAL ALL OTHER FUND'!AB12)</f>
        <v>0</v>
      </c>
      <c r="AC12" s="1161">
        <f>SUM('ACTUAL FUND 1:ACTUAL ALL OTHER FUND'!AC12)</f>
        <v>49305.87</v>
      </c>
      <c r="AD12" s="1161">
        <f>SUM('ACTUAL FUND 1:ACTUAL ALL OTHER FUND'!AD12)</f>
        <v>138349.91999999978</v>
      </c>
      <c r="AE12" s="1144">
        <f>SUM(C12:AD12)</f>
        <v>1988965.0799999996</v>
      </c>
      <c r="AF12" s="59"/>
    </row>
    <row r="13" spans="1:35" s="166" customFormat="1" ht="24.95" customHeight="1">
      <c r="A13" s="209">
        <v>4</v>
      </c>
      <c r="B13" s="60" t="s">
        <v>12</v>
      </c>
      <c r="C13" s="1161">
        <f>SUM('ACTUAL FUND 1:ACTUAL ALL OTHER FUND'!C13)</f>
        <v>0</v>
      </c>
      <c r="D13" s="1161">
        <f>SUM('ACTUAL FUND 1:ACTUAL ALL OTHER FUND'!D13)</f>
        <v>1980.18</v>
      </c>
      <c r="E13" s="1161">
        <f>SUM('ACTUAL FUND 1:ACTUAL ALL OTHER FUND'!E13)</f>
        <v>0</v>
      </c>
      <c r="F13" s="1161">
        <f>SUM('ACTUAL FUND 1:ACTUAL ALL OTHER FUND'!F13)</f>
        <v>0</v>
      </c>
      <c r="G13" s="1161">
        <f>SUM('ACTUAL FUND 1:ACTUAL ALL OTHER FUND'!G13)</f>
        <v>0</v>
      </c>
      <c r="H13" s="1161">
        <f>SUM('ACTUAL FUND 1:ACTUAL ALL OTHER FUND'!H13)</f>
        <v>0</v>
      </c>
      <c r="I13" s="1161">
        <f>SUM('ACTUAL FUND 1:ACTUAL ALL OTHER FUND'!I13)</f>
        <v>0</v>
      </c>
      <c r="J13" s="1161">
        <f>SUM('ACTUAL FUND 1:ACTUAL ALL OTHER FUND'!J13)</f>
        <v>0</v>
      </c>
      <c r="K13" s="1161">
        <f>SUM('ACTUAL FUND 1:ACTUAL ALL OTHER FUND'!K13)</f>
        <v>0</v>
      </c>
      <c r="L13" s="1161">
        <f>SUM('ACTUAL FUND 1:ACTUAL ALL OTHER FUND'!L13)</f>
        <v>0</v>
      </c>
      <c r="M13" s="1161">
        <f>SUM('ACTUAL FUND 1:ACTUAL ALL OTHER FUND'!M13)</f>
        <v>0</v>
      </c>
      <c r="N13" s="1161">
        <f>SUM('ACTUAL FUND 1:ACTUAL ALL OTHER FUND'!N13)</f>
        <v>0</v>
      </c>
      <c r="O13" s="1161">
        <f>SUM('ACTUAL FUND 1:ACTUAL ALL OTHER FUND'!O13)</f>
        <v>0</v>
      </c>
      <c r="P13" s="1161">
        <f>SUM('ACTUAL FUND 1:ACTUAL ALL OTHER FUND'!P13)</f>
        <v>0</v>
      </c>
      <c r="Q13" s="1161">
        <f>SUM('ACTUAL FUND 1:ACTUAL ALL OTHER FUND'!Q13)</f>
        <v>68283</v>
      </c>
      <c r="R13" s="1161">
        <f>SUM('ACTUAL FUND 1:ACTUAL ALL OTHER FUND'!R13)</f>
        <v>0</v>
      </c>
      <c r="S13" s="1161">
        <f>SUM('ACTUAL FUND 1:ACTUAL ALL OTHER FUND'!S13)</f>
        <v>0</v>
      </c>
      <c r="T13" s="1161">
        <f>SUM('ACTUAL FUND 1:ACTUAL ALL OTHER FUND'!T13)</f>
        <v>0</v>
      </c>
      <c r="U13" s="1161">
        <f>SUM('ACTUAL FUND 1:ACTUAL ALL OTHER FUND'!U13)</f>
        <v>0</v>
      </c>
      <c r="V13" s="1161">
        <f>SUM('ACTUAL FUND 1:ACTUAL ALL OTHER FUND'!V13)</f>
        <v>0</v>
      </c>
      <c r="W13" s="1161">
        <f>SUM('ACTUAL FUND 1:ACTUAL ALL OTHER FUND'!W13)</f>
        <v>0</v>
      </c>
      <c r="X13" s="1161">
        <f>SUM('ACTUAL FUND 1:ACTUAL ALL OTHER FUND'!X13)</f>
        <v>0</v>
      </c>
      <c r="Y13" s="1161">
        <f>SUM('ACTUAL FUND 1:ACTUAL ALL OTHER FUND'!Y13)</f>
        <v>0</v>
      </c>
      <c r="Z13" s="1161">
        <f>SUM('ACTUAL FUND 1:ACTUAL ALL OTHER FUND'!Z13)</f>
        <v>7058</v>
      </c>
      <c r="AA13" s="1161">
        <f>SUM('ACTUAL FUND 1:ACTUAL ALL OTHER FUND'!AA13)</f>
        <v>0</v>
      </c>
      <c r="AB13" s="1161">
        <f>SUM('ACTUAL FUND 1:ACTUAL ALL OTHER FUND'!AB13)</f>
        <v>99.5</v>
      </c>
      <c r="AC13" s="1161">
        <f>SUM('ACTUAL FUND 1:ACTUAL ALL OTHER FUND'!AC13)</f>
        <v>0</v>
      </c>
      <c r="AD13" s="1161">
        <f>SUM('ACTUAL FUND 1:ACTUAL ALL OTHER FUND'!AD13)</f>
        <v>5290.45</v>
      </c>
      <c r="AE13" s="1144">
        <f>SUM(C13:AD13)</f>
        <v>82711.12999999999</v>
      </c>
      <c r="AF13" s="59"/>
    </row>
    <row r="14" spans="1:35" s="166" customFormat="1" ht="24.95" customHeight="1">
      <c r="A14" s="210"/>
      <c r="B14" s="62" t="s">
        <v>13</v>
      </c>
      <c r="C14" s="1162">
        <f t="shared" ref="C14:AE14" si="0">SUM(C10:C13)</f>
        <v>244446.88</v>
      </c>
      <c r="D14" s="1162">
        <f t="shared" ref="D14:AD14" si="1">SUM(D10:D13)</f>
        <v>409764.52999999997</v>
      </c>
      <c r="E14" s="1162">
        <f t="shared" si="1"/>
        <v>87332</v>
      </c>
      <c r="F14" s="1162">
        <f t="shared" si="1"/>
        <v>50301</v>
      </c>
      <c r="G14" s="1162">
        <f t="shared" si="1"/>
        <v>472079.37000000005</v>
      </c>
      <c r="H14" s="1162">
        <f t="shared" si="1"/>
        <v>238966</v>
      </c>
      <c r="I14" s="1162">
        <f t="shared" si="1"/>
        <v>378864.43</v>
      </c>
      <c r="J14" s="1162">
        <f t="shared" si="1"/>
        <v>40000.97</v>
      </c>
      <c r="K14" s="1162">
        <f t="shared" si="1"/>
        <v>259811</v>
      </c>
      <c r="L14" s="1162">
        <f t="shared" si="1"/>
        <v>489210</v>
      </c>
      <c r="M14" s="1162">
        <f t="shared" si="1"/>
        <v>176264.86</v>
      </c>
      <c r="N14" s="1162">
        <f t="shared" si="1"/>
        <v>112892.74</v>
      </c>
      <c r="O14" s="1162">
        <f t="shared" si="1"/>
        <v>95333.27</v>
      </c>
      <c r="P14" s="1162">
        <f t="shared" si="1"/>
        <v>173681.70999999996</v>
      </c>
      <c r="Q14" s="1162">
        <f t="shared" si="1"/>
        <v>1082014</v>
      </c>
      <c r="R14" s="1162">
        <f t="shared" si="1"/>
        <v>46184</v>
      </c>
      <c r="S14" s="1162">
        <f t="shared" si="1"/>
        <v>91360.22</v>
      </c>
      <c r="T14" s="1162">
        <f t="shared" si="1"/>
        <v>325907</v>
      </c>
      <c r="U14" s="1162">
        <f t="shared" si="1"/>
        <v>304521.24</v>
      </c>
      <c r="V14" s="1162">
        <f t="shared" si="1"/>
        <v>124141</v>
      </c>
      <c r="W14" s="1162">
        <f t="shared" si="1"/>
        <v>118416.13</v>
      </c>
      <c r="X14" s="1162">
        <f t="shared" si="1"/>
        <v>124489.60000000001</v>
      </c>
      <c r="Y14" s="1162">
        <f t="shared" si="1"/>
        <v>1165332.3799999999</v>
      </c>
      <c r="Z14" s="1162">
        <f t="shared" si="1"/>
        <v>374539.26</v>
      </c>
      <c r="AA14" s="1162">
        <f t="shared" si="1"/>
        <v>192675</v>
      </c>
      <c r="AB14" s="1162">
        <f t="shared" si="1"/>
        <v>91991.96</v>
      </c>
      <c r="AC14" s="1162">
        <f t="shared" si="1"/>
        <v>184048.49</v>
      </c>
      <c r="AD14" s="1162">
        <f t="shared" si="1"/>
        <v>677562.8399999988</v>
      </c>
      <c r="AE14" s="1145">
        <f t="shared" si="0"/>
        <v>8132131.879999998</v>
      </c>
      <c r="AF14" s="61"/>
      <c r="AG14" s="73">
        <f>AE14/$AE$40</f>
        <v>0.51152613134625535</v>
      </c>
      <c r="AH14" s="23">
        <f>SUM(C14:AD14)</f>
        <v>8132131.879999998</v>
      </c>
      <c r="AI14" s="23">
        <f>AE14-AH14</f>
        <v>0</v>
      </c>
    </row>
    <row r="15" spans="1:35" s="166" customFormat="1" ht="39.950000000000003" customHeight="1">
      <c r="A15" s="211" t="s">
        <v>2</v>
      </c>
      <c r="B15" s="63" t="s">
        <v>14</v>
      </c>
      <c r="C15" s="1161"/>
      <c r="D15" s="1161"/>
      <c r="E15" s="1161"/>
      <c r="F15" s="1161"/>
      <c r="G15" s="1161"/>
      <c r="H15" s="1161"/>
      <c r="I15" s="1161"/>
      <c r="J15" s="1161"/>
      <c r="K15" s="1161"/>
      <c r="L15" s="1161"/>
      <c r="M15" s="1161"/>
      <c r="N15" s="1161"/>
      <c r="O15" s="1161"/>
      <c r="P15" s="1161"/>
      <c r="Q15" s="1161"/>
      <c r="R15" s="1161"/>
      <c r="S15" s="1161"/>
      <c r="T15" s="1161"/>
      <c r="U15" s="1161"/>
      <c r="V15" s="1161"/>
      <c r="W15" s="1161"/>
      <c r="X15" s="1161"/>
      <c r="Y15" s="1161"/>
      <c r="Z15" s="1161"/>
      <c r="AA15" s="1161"/>
      <c r="AB15" s="1161"/>
      <c r="AC15" s="1161"/>
      <c r="AD15" s="1161"/>
      <c r="AE15" s="1144"/>
      <c r="AF15" s="59"/>
    </row>
    <row r="16" spans="1:35" s="166" customFormat="1" ht="24.95" customHeight="1">
      <c r="A16" s="212">
        <v>1</v>
      </c>
      <c r="B16" s="64" t="s">
        <v>15</v>
      </c>
      <c r="C16" s="1161">
        <f>SUM('ACTUAL FUND 1:ACTUAL ALL OTHER FUND'!C16)</f>
        <v>94442.240000000005</v>
      </c>
      <c r="D16" s="1161">
        <f>SUM('ACTUAL FUND 1:ACTUAL ALL OTHER FUND'!D16)</f>
        <v>0</v>
      </c>
      <c r="E16" s="1161">
        <f>SUM('ACTUAL FUND 1:ACTUAL ALL OTHER FUND'!E16)</f>
        <v>0</v>
      </c>
      <c r="F16" s="1161">
        <f>SUM('ACTUAL FUND 1:ACTUAL ALL OTHER FUND'!F16)</f>
        <v>0</v>
      </c>
      <c r="G16" s="1161">
        <f>SUM('ACTUAL FUND 1:ACTUAL ALL OTHER FUND'!G16)</f>
        <v>0</v>
      </c>
      <c r="H16" s="1161">
        <f>SUM('ACTUAL FUND 1:ACTUAL ALL OTHER FUND'!H16)</f>
        <v>0</v>
      </c>
      <c r="I16" s="1161">
        <f>SUM('ACTUAL FUND 1:ACTUAL ALL OTHER FUND'!I16)</f>
        <v>0</v>
      </c>
      <c r="J16" s="1161">
        <f>SUM('ACTUAL FUND 1:ACTUAL ALL OTHER FUND'!J16)</f>
        <v>0</v>
      </c>
      <c r="K16" s="1161">
        <f>SUM('ACTUAL FUND 1:ACTUAL ALL OTHER FUND'!K16)</f>
        <v>2928</v>
      </c>
      <c r="L16" s="1161">
        <f>SUM('ACTUAL FUND 1:ACTUAL ALL OTHER FUND'!L16)</f>
        <v>0</v>
      </c>
      <c r="M16" s="1161">
        <f>SUM('ACTUAL FUND 1:ACTUAL ALL OTHER FUND'!M16)</f>
        <v>0</v>
      </c>
      <c r="N16" s="1161">
        <f>SUM('ACTUAL FUND 1:ACTUAL ALL OTHER FUND'!N16)</f>
        <v>0</v>
      </c>
      <c r="O16" s="1161">
        <f>SUM('ACTUAL FUND 1:ACTUAL ALL OTHER FUND'!O16)</f>
        <v>0</v>
      </c>
      <c r="P16" s="1161">
        <f>SUM('ACTUAL FUND 1:ACTUAL ALL OTHER FUND'!P16)</f>
        <v>2187.5</v>
      </c>
      <c r="Q16" s="1161">
        <f>SUM('ACTUAL FUND 1:ACTUAL ALL OTHER FUND'!Q16)</f>
        <v>320971</v>
      </c>
      <c r="R16" s="1161">
        <f>SUM('ACTUAL FUND 1:ACTUAL ALL OTHER FUND'!R16)</f>
        <v>0</v>
      </c>
      <c r="S16" s="1161">
        <f>SUM('ACTUAL FUND 1:ACTUAL ALL OTHER FUND'!S16)</f>
        <v>0</v>
      </c>
      <c r="T16" s="1161">
        <f>SUM('ACTUAL FUND 1:ACTUAL ALL OTHER FUND'!T16)</f>
        <v>0</v>
      </c>
      <c r="U16" s="1161">
        <f>SUM('ACTUAL FUND 1:ACTUAL ALL OTHER FUND'!U16)</f>
        <v>17953.87</v>
      </c>
      <c r="V16" s="1161">
        <f>SUM('ACTUAL FUND 1:ACTUAL ALL OTHER FUND'!V16)</f>
        <v>0</v>
      </c>
      <c r="W16" s="1161">
        <f>SUM('ACTUAL FUND 1:ACTUAL ALL OTHER FUND'!W16)</f>
        <v>0</v>
      </c>
      <c r="X16" s="1161">
        <f>SUM('ACTUAL FUND 1:ACTUAL ALL OTHER FUND'!X16)</f>
        <v>0</v>
      </c>
      <c r="Y16" s="1161">
        <f>SUM('ACTUAL FUND 1:ACTUAL ALL OTHER FUND'!Y16)</f>
        <v>0</v>
      </c>
      <c r="Z16" s="1161">
        <f>SUM('ACTUAL FUND 1:ACTUAL ALL OTHER FUND'!Z16)</f>
        <v>0</v>
      </c>
      <c r="AA16" s="1161">
        <f>SUM('ACTUAL FUND 1:ACTUAL ALL OTHER FUND'!AA16)</f>
        <v>0</v>
      </c>
      <c r="AB16" s="1161">
        <f>SUM('ACTUAL FUND 1:ACTUAL ALL OTHER FUND'!AB16)</f>
        <v>0</v>
      </c>
      <c r="AC16" s="1161">
        <f>SUM('ACTUAL FUND 1:ACTUAL ALL OTHER FUND'!AC16)</f>
        <v>0</v>
      </c>
      <c r="AD16" s="1161">
        <f>SUM('ACTUAL FUND 1:ACTUAL ALL OTHER FUND'!AD16)</f>
        <v>0</v>
      </c>
      <c r="AE16" s="1144">
        <f>SUM(C16:AD16)</f>
        <v>438482.61</v>
      </c>
      <c r="AF16" s="59"/>
    </row>
    <row r="17" spans="1:35" s="166" customFormat="1" ht="39.950000000000003" customHeight="1">
      <c r="A17" s="213"/>
      <c r="B17" s="65" t="s">
        <v>16</v>
      </c>
      <c r="C17" s="1163">
        <f t="shared" ref="C17" si="2">C16</f>
        <v>94442.240000000005</v>
      </c>
      <c r="D17" s="1163">
        <f t="shared" ref="D17:AD17" si="3">D16</f>
        <v>0</v>
      </c>
      <c r="E17" s="1163">
        <f t="shared" si="3"/>
        <v>0</v>
      </c>
      <c r="F17" s="1163">
        <f t="shared" si="3"/>
        <v>0</v>
      </c>
      <c r="G17" s="1163">
        <f t="shared" si="3"/>
        <v>0</v>
      </c>
      <c r="H17" s="1163">
        <f t="shared" si="3"/>
        <v>0</v>
      </c>
      <c r="I17" s="1163">
        <f t="shared" si="3"/>
        <v>0</v>
      </c>
      <c r="J17" s="1163">
        <f t="shared" si="3"/>
        <v>0</v>
      </c>
      <c r="K17" s="1163">
        <f t="shared" si="3"/>
        <v>2928</v>
      </c>
      <c r="L17" s="1163">
        <f t="shared" si="3"/>
        <v>0</v>
      </c>
      <c r="M17" s="1163">
        <f t="shared" si="3"/>
        <v>0</v>
      </c>
      <c r="N17" s="1163">
        <f t="shared" si="3"/>
        <v>0</v>
      </c>
      <c r="O17" s="1163">
        <f t="shared" si="3"/>
        <v>0</v>
      </c>
      <c r="P17" s="1163">
        <f t="shared" si="3"/>
        <v>2187.5</v>
      </c>
      <c r="Q17" s="1163">
        <f t="shared" si="3"/>
        <v>320971</v>
      </c>
      <c r="R17" s="1163">
        <f t="shared" si="3"/>
        <v>0</v>
      </c>
      <c r="S17" s="1163">
        <f t="shared" si="3"/>
        <v>0</v>
      </c>
      <c r="T17" s="1163">
        <f t="shared" si="3"/>
        <v>0</v>
      </c>
      <c r="U17" s="1163">
        <f t="shared" si="3"/>
        <v>17953.87</v>
      </c>
      <c r="V17" s="1163">
        <f t="shared" si="3"/>
        <v>0</v>
      </c>
      <c r="W17" s="1163">
        <f t="shared" si="3"/>
        <v>0</v>
      </c>
      <c r="X17" s="1163">
        <f t="shared" si="3"/>
        <v>0</v>
      </c>
      <c r="Y17" s="1163">
        <f t="shared" si="3"/>
        <v>0</v>
      </c>
      <c r="Z17" s="1163">
        <f t="shared" si="3"/>
        <v>0</v>
      </c>
      <c r="AA17" s="1163">
        <f t="shared" si="3"/>
        <v>0</v>
      </c>
      <c r="AB17" s="1163">
        <f t="shared" si="3"/>
        <v>0</v>
      </c>
      <c r="AC17" s="1163">
        <f t="shared" si="3"/>
        <v>0</v>
      </c>
      <c r="AD17" s="1163">
        <f t="shared" si="3"/>
        <v>0</v>
      </c>
      <c r="AE17" s="1145">
        <f>SUM(AE16)</f>
        <v>438482.61</v>
      </c>
      <c r="AF17" s="61"/>
      <c r="AG17" s="73">
        <f>AE17/$AE$40</f>
        <v>2.7581366911613451E-2</v>
      </c>
      <c r="AH17" s="23">
        <f>SUM(C17:AD17)</f>
        <v>438482.61</v>
      </c>
      <c r="AI17" s="23">
        <f>AE17-AH17</f>
        <v>0</v>
      </c>
    </row>
    <row r="18" spans="1:35" s="166" customFormat="1" ht="39.950000000000003" customHeight="1">
      <c r="A18" s="211" t="s">
        <v>3</v>
      </c>
      <c r="B18" s="63" t="s">
        <v>96</v>
      </c>
      <c r="C18" s="1161">
        <f>SUM('ACTUAL FUND 1:ACTUAL ALL OTHER FUND'!C18)</f>
        <v>143140.76999999999</v>
      </c>
      <c r="D18" s="1161">
        <f>SUM('ACTUAL FUND 1:ACTUAL ALL OTHER FUND'!D18)</f>
        <v>310766.51</v>
      </c>
      <c r="E18" s="1161">
        <f>SUM('ACTUAL FUND 1:ACTUAL ALL OTHER FUND'!E18)</f>
        <v>23147</v>
      </c>
      <c r="F18" s="1161">
        <f>SUM('ACTUAL FUND 1:ACTUAL ALL OTHER FUND'!F18)</f>
        <v>1242</v>
      </c>
      <c r="G18" s="1161">
        <f>SUM('ACTUAL FUND 1:ACTUAL ALL OTHER FUND'!G18)</f>
        <v>394615.5</v>
      </c>
      <c r="H18" s="1161">
        <f>SUM('ACTUAL FUND 1:ACTUAL ALL OTHER FUND'!H18)</f>
        <v>159958</v>
      </c>
      <c r="I18" s="1161">
        <f>SUM('ACTUAL FUND 1:ACTUAL ALL OTHER FUND'!I18)</f>
        <v>714772.85</v>
      </c>
      <c r="J18" s="1161">
        <f>SUM('ACTUAL FUND 1:ACTUAL ALL OTHER FUND'!J18)</f>
        <v>1641.83</v>
      </c>
      <c r="K18" s="1161">
        <f>SUM('ACTUAL FUND 1:ACTUAL ALL OTHER FUND'!K18)</f>
        <v>145479</v>
      </c>
      <c r="L18" s="1161">
        <f>SUM('ACTUAL FUND 1:ACTUAL ALL OTHER FUND'!L18)</f>
        <v>315300</v>
      </c>
      <c r="M18" s="1161">
        <f>SUM('ACTUAL FUND 1:ACTUAL ALL OTHER FUND'!M18)</f>
        <v>291957.53999999998</v>
      </c>
      <c r="N18" s="1161">
        <f>SUM('ACTUAL FUND 1:ACTUAL ALL OTHER FUND'!N18)</f>
        <v>30160.98</v>
      </c>
      <c r="O18" s="1161">
        <f>SUM('ACTUAL FUND 1:ACTUAL ALL OTHER FUND'!O18)</f>
        <v>31584.32</v>
      </c>
      <c r="P18" s="1161">
        <f>SUM('ACTUAL FUND 1:ACTUAL ALL OTHER FUND'!P18)</f>
        <v>63200.639999999999</v>
      </c>
      <c r="Q18" s="1161">
        <f>SUM('ACTUAL FUND 1:ACTUAL ALL OTHER FUND'!Q18)</f>
        <v>1330689</v>
      </c>
      <c r="R18" s="1161">
        <f>SUM('ACTUAL FUND 1:ACTUAL ALL OTHER FUND'!R18)</f>
        <v>40117</v>
      </c>
      <c r="S18" s="1161">
        <f>SUM('ACTUAL FUND 1:ACTUAL ALL OTHER FUND'!S18)</f>
        <v>67745.63</v>
      </c>
      <c r="T18" s="1161">
        <f>SUM('ACTUAL FUND 1:ACTUAL ALL OTHER FUND'!T18)</f>
        <v>164346</v>
      </c>
      <c r="U18" s="1161">
        <f>SUM('ACTUAL FUND 1:ACTUAL ALL OTHER FUND'!U18)</f>
        <v>172993.33</v>
      </c>
      <c r="V18" s="1161">
        <f>SUM('ACTUAL FUND 1:ACTUAL ALL OTHER FUND'!V18)</f>
        <v>76288</v>
      </c>
      <c r="W18" s="1161">
        <f>SUM('ACTUAL FUND 1:ACTUAL ALL OTHER FUND'!W18)</f>
        <v>42918.93</v>
      </c>
      <c r="X18" s="1161">
        <f>SUM('ACTUAL FUND 1:ACTUAL ALL OTHER FUND'!X18)</f>
        <v>26579.95</v>
      </c>
      <c r="Y18" s="1161">
        <f>SUM('ACTUAL FUND 1:ACTUAL ALL OTHER FUND'!Y18)</f>
        <v>256657</v>
      </c>
      <c r="Z18" s="1161">
        <f>SUM('ACTUAL FUND 1:ACTUAL ALL OTHER FUND'!Z18)</f>
        <v>93068.4</v>
      </c>
      <c r="AA18" s="1161">
        <f>SUM('ACTUAL FUND 1:ACTUAL ALL OTHER FUND'!AA18)</f>
        <v>178934</v>
      </c>
      <c r="AB18" s="1161">
        <f>SUM('ACTUAL FUND 1:ACTUAL ALL OTHER FUND'!AB18)</f>
        <v>4185.1799999999994</v>
      </c>
      <c r="AC18" s="1161">
        <f>SUM('ACTUAL FUND 1:ACTUAL ALL OTHER FUND'!AC18)</f>
        <v>184854.49</v>
      </c>
      <c r="AD18" s="1161">
        <f>SUM('ACTUAL FUND 1:ACTUAL ALL OTHER FUND'!AD18)</f>
        <v>414542.14000000007</v>
      </c>
      <c r="AE18" s="1144">
        <f>SUM(C18:AD18)</f>
        <v>5680885.9900000002</v>
      </c>
      <c r="AF18" s="59"/>
    </row>
    <row r="19" spans="1:35" s="166" customFormat="1" ht="24.95" customHeight="1">
      <c r="A19" s="213"/>
      <c r="B19" s="65" t="s">
        <v>17</v>
      </c>
      <c r="C19" s="1162">
        <f t="shared" ref="C19:AE19" si="4">SUM(C18)</f>
        <v>143140.76999999999</v>
      </c>
      <c r="D19" s="1162">
        <f t="shared" ref="D19:AD19" si="5">SUM(D18)</f>
        <v>310766.51</v>
      </c>
      <c r="E19" s="1162">
        <f t="shared" si="5"/>
        <v>23147</v>
      </c>
      <c r="F19" s="1162">
        <f t="shared" si="5"/>
        <v>1242</v>
      </c>
      <c r="G19" s="1162">
        <f t="shared" si="5"/>
        <v>394615.5</v>
      </c>
      <c r="H19" s="1162">
        <f t="shared" si="5"/>
        <v>159958</v>
      </c>
      <c r="I19" s="1162">
        <f t="shared" si="5"/>
        <v>714772.85</v>
      </c>
      <c r="J19" s="1162">
        <f t="shared" si="5"/>
        <v>1641.83</v>
      </c>
      <c r="K19" s="1162">
        <f t="shared" si="5"/>
        <v>145479</v>
      </c>
      <c r="L19" s="1162">
        <f t="shared" si="5"/>
        <v>315300</v>
      </c>
      <c r="M19" s="1162">
        <f t="shared" si="5"/>
        <v>291957.53999999998</v>
      </c>
      <c r="N19" s="1162">
        <f t="shared" si="5"/>
        <v>30160.98</v>
      </c>
      <c r="O19" s="1162">
        <f t="shared" si="5"/>
        <v>31584.32</v>
      </c>
      <c r="P19" s="1162">
        <f t="shared" si="5"/>
        <v>63200.639999999999</v>
      </c>
      <c r="Q19" s="1162">
        <f t="shared" si="5"/>
        <v>1330689</v>
      </c>
      <c r="R19" s="1162">
        <f t="shared" si="5"/>
        <v>40117</v>
      </c>
      <c r="S19" s="1162">
        <f t="shared" si="5"/>
        <v>67745.63</v>
      </c>
      <c r="T19" s="1162">
        <f t="shared" si="5"/>
        <v>164346</v>
      </c>
      <c r="U19" s="1162">
        <f t="shared" si="5"/>
        <v>172993.33</v>
      </c>
      <c r="V19" s="1162">
        <f t="shared" si="5"/>
        <v>76288</v>
      </c>
      <c r="W19" s="1162">
        <f t="shared" si="5"/>
        <v>42918.93</v>
      </c>
      <c r="X19" s="1162">
        <f t="shared" si="5"/>
        <v>26579.95</v>
      </c>
      <c r="Y19" s="1162">
        <f t="shared" si="5"/>
        <v>256657</v>
      </c>
      <c r="Z19" s="1162">
        <f t="shared" si="5"/>
        <v>93068.4</v>
      </c>
      <c r="AA19" s="1162">
        <f t="shared" si="5"/>
        <v>178934</v>
      </c>
      <c r="AB19" s="1162">
        <f t="shared" si="5"/>
        <v>4185.1799999999994</v>
      </c>
      <c r="AC19" s="1162">
        <f t="shared" si="5"/>
        <v>184854.49</v>
      </c>
      <c r="AD19" s="1162">
        <f t="shared" si="5"/>
        <v>414542.14000000007</v>
      </c>
      <c r="AE19" s="1145">
        <f t="shared" si="4"/>
        <v>5680885.9900000002</v>
      </c>
      <c r="AF19" s="61"/>
      <c r="AG19" s="73">
        <f>AE19/$AE$40</f>
        <v>0.3573382325771926</v>
      </c>
      <c r="AH19" s="23">
        <f>SUM(C19:AD19)</f>
        <v>5680885.9900000002</v>
      </c>
      <c r="AI19" s="23">
        <f>AE19-AH19</f>
        <v>0</v>
      </c>
    </row>
    <row r="20" spans="1:35" s="166" customFormat="1" ht="24.95" customHeight="1">
      <c r="A20" s="211" t="s">
        <v>4</v>
      </c>
      <c r="B20" s="63" t="s">
        <v>18</v>
      </c>
      <c r="C20" s="1161"/>
      <c r="D20" s="1161"/>
      <c r="E20" s="1161"/>
      <c r="F20" s="1161"/>
      <c r="G20" s="1161"/>
      <c r="H20" s="1161"/>
      <c r="I20" s="1161"/>
      <c r="J20" s="1161"/>
      <c r="K20" s="1161"/>
      <c r="L20" s="1161"/>
      <c r="M20" s="1161"/>
      <c r="N20" s="1161"/>
      <c r="O20" s="1161"/>
      <c r="P20" s="1161"/>
      <c r="Q20" s="1161"/>
      <c r="R20" s="1161"/>
      <c r="S20" s="1161"/>
      <c r="T20" s="1161"/>
      <c r="U20" s="1161"/>
      <c r="V20" s="1161"/>
      <c r="W20" s="1161"/>
      <c r="X20" s="1161"/>
      <c r="Y20" s="1161"/>
      <c r="Z20" s="1161"/>
      <c r="AA20" s="1161"/>
      <c r="AB20" s="1161"/>
      <c r="AC20" s="1161"/>
      <c r="AD20" s="1161"/>
      <c r="AE20" s="1146"/>
      <c r="AF20" s="59"/>
    </row>
    <row r="21" spans="1:35" s="166" customFormat="1" ht="24.95" customHeight="1">
      <c r="A21" s="193">
        <v>1</v>
      </c>
      <c r="B21" s="1041" t="s">
        <v>19</v>
      </c>
      <c r="C21" s="1161">
        <f>SUM('ACTUAL FUND 1:ACTUAL ALL OTHER FUND'!C21)</f>
        <v>1008.49</v>
      </c>
      <c r="D21" s="1161">
        <f>SUM('ACTUAL FUND 1:ACTUAL ALL OTHER FUND'!D21)</f>
        <v>0</v>
      </c>
      <c r="E21" s="1161">
        <f>SUM('ACTUAL FUND 1:ACTUAL ALL OTHER FUND'!E21)</f>
        <v>882</v>
      </c>
      <c r="F21" s="1161">
        <f>SUM('ACTUAL FUND 1:ACTUAL ALL OTHER FUND'!F21)</f>
        <v>0</v>
      </c>
      <c r="G21" s="1161">
        <f>SUM('ACTUAL FUND 1:ACTUAL ALL OTHER FUND'!G21)</f>
        <v>9196.0499999999993</v>
      </c>
      <c r="H21" s="1161">
        <f>SUM('ACTUAL FUND 1:ACTUAL ALL OTHER FUND'!H21)</f>
        <v>3194.56</v>
      </c>
      <c r="I21" s="1161">
        <f>SUM('ACTUAL FUND 1:ACTUAL ALL OTHER FUND'!I21)</f>
        <v>5346.3</v>
      </c>
      <c r="J21" s="1161">
        <f>SUM('ACTUAL FUND 1:ACTUAL ALL OTHER FUND'!J21)</f>
        <v>0</v>
      </c>
      <c r="K21" s="1161">
        <f>SUM('ACTUAL FUND 1:ACTUAL ALL OTHER FUND'!K21)</f>
        <v>0</v>
      </c>
      <c r="L21" s="1161">
        <f>SUM('ACTUAL FUND 1:ACTUAL ALL OTHER FUND'!L21)</f>
        <v>0</v>
      </c>
      <c r="M21" s="1161">
        <f>SUM('ACTUAL FUND 1:ACTUAL ALL OTHER FUND'!M21)</f>
        <v>3019.2599999999998</v>
      </c>
      <c r="N21" s="1161">
        <f>SUM('ACTUAL FUND 1:ACTUAL ALL OTHER FUND'!N21)</f>
        <v>690.21</v>
      </c>
      <c r="O21" s="1161">
        <f>SUM('ACTUAL FUND 1:ACTUAL ALL OTHER FUND'!O21)</f>
        <v>622</v>
      </c>
      <c r="P21" s="1161">
        <f>SUM('ACTUAL FUND 1:ACTUAL ALL OTHER FUND'!P21)</f>
        <v>6372.3200000000006</v>
      </c>
      <c r="Q21" s="1161">
        <f>SUM('ACTUAL FUND 1:ACTUAL ALL OTHER FUND'!Q21)</f>
        <v>219112</v>
      </c>
      <c r="R21" s="1161">
        <f>SUM('ACTUAL FUND 1:ACTUAL ALL OTHER FUND'!R21)</f>
        <v>1365</v>
      </c>
      <c r="S21" s="1161">
        <f>SUM('ACTUAL FUND 1:ACTUAL ALL OTHER FUND'!S21)</f>
        <v>1786.95</v>
      </c>
      <c r="T21" s="1161">
        <f>SUM('ACTUAL FUND 1:ACTUAL ALL OTHER FUND'!T21)</f>
        <v>0</v>
      </c>
      <c r="U21" s="1161">
        <f>SUM('ACTUAL FUND 1:ACTUAL ALL OTHER FUND'!U21)</f>
        <v>0</v>
      </c>
      <c r="V21" s="1161">
        <f>SUM('ACTUAL FUND 1:ACTUAL ALL OTHER FUND'!V21)</f>
        <v>605</v>
      </c>
      <c r="W21" s="1161">
        <f>SUM('ACTUAL FUND 1:ACTUAL ALL OTHER FUND'!W21)</f>
        <v>0</v>
      </c>
      <c r="X21" s="1161">
        <f>SUM('ACTUAL FUND 1:ACTUAL ALL OTHER FUND'!X21)</f>
        <v>0</v>
      </c>
      <c r="Y21" s="1161">
        <f>SUM('ACTUAL FUND 1:ACTUAL ALL OTHER FUND'!Y21)</f>
        <v>0</v>
      </c>
      <c r="Z21" s="1161">
        <f>SUM('ACTUAL FUND 1:ACTUAL ALL OTHER FUND'!Z21)</f>
        <v>-210</v>
      </c>
      <c r="AA21" s="1161">
        <f>SUM('ACTUAL FUND 1:ACTUAL ALL OTHER FUND'!AA21)</f>
        <v>4932</v>
      </c>
      <c r="AB21" s="1161">
        <f>SUM('ACTUAL FUND 1:ACTUAL ALL OTHER FUND'!AB21)</f>
        <v>2583.13</v>
      </c>
      <c r="AC21" s="1161">
        <f>SUM('ACTUAL FUND 1:ACTUAL ALL OTHER FUND'!AC21)</f>
        <v>0</v>
      </c>
      <c r="AD21" s="1161">
        <f>SUM('ACTUAL FUND 1:ACTUAL ALL OTHER FUND'!AD21)</f>
        <v>36102.949999999997</v>
      </c>
      <c r="AE21" s="1144">
        <f t="shared" ref="AE21:AE27" si="6">SUM(C21:AD21)</f>
        <v>296608.22000000003</v>
      </c>
      <c r="AF21" s="59"/>
    </row>
    <row r="22" spans="1:35" s="166" customFormat="1" ht="24.95" customHeight="1">
      <c r="A22" s="193">
        <v>2</v>
      </c>
      <c r="B22" s="1042" t="s">
        <v>40</v>
      </c>
      <c r="C22" s="1161">
        <f>SUM('ACTUAL FUND 1:ACTUAL ALL OTHER FUND'!C22)</f>
        <v>1334.07</v>
      </c>
      <c r="D22" s="1161">
        <f>SUM('ACTUAL FUND 1:ACTUAL ALL OTHER FUND'!D22)</f>
        <v>0</v>
      </c>
      <c r="E22" s="1161">
        <f>SUM('ACTUAL FUND 1:ACTUAL ALL OTHER FUND'!E22)</f>
        <v>0</v>
      </c>
      <c r="F22" s="1161">
        <f>SUM('ACTUAL FUND 1:ACTUAL ALL OTHER FUND'!F22)</f>
        <v>0</v>
      </c>
      <c r="G22" s="1161">
        <f>SUM('ACTUAL FUND 1:ACTUAL ALL OTHER FUND'!G22)</f>
        <v>0</v>
      </c>
      <c r="H22" s="1161">
        <f>SUM('ACTUAL FUND 1:ACTUAL ALL OTHER FUND'!H22)</f>
        <v>2316.8500000000004</v>
      </c>
      <c r="I22" s="1161">
        <f>SUM('ACTUAL FUND 1:ACTUAL ALL OTHER FUND'!I22)</f>
        <v>0</v>
      </c>
      <c r="J22" s="1161">
        <f>SUM('ACTUAL FUND 1:ACTUAL ALL OTHER FUND'!J22)</f>
        <v>0</v>
      </c>
      <c r="K22" s="1161">
        <f>SUM('ACTUAL FUND 1:ACTUAL ALL OTHER FUND'!K22)</f>
        <v>0</v>
      </c>
      <c r="L22" s="1161">
        <f>SUM('ACTUAL FUND 1:ACTUAL ALL OTHER FUND'!L22)</f>
        <v>0</v>
      </c>
      <c r="M22" s="1161">
        <f>SUM('ACTUAL FUND 1:ACTUAL ALL OTHER FUND'!M22)</f>
        <v>0</v>
      </c>
      <c r="N22" s="1161">
        <f>SUM('ACTUAL FUND 1:ACTUAL ALL OTHER FUND'!N22)</f>
        <v>0</v>
      </c>
      <c r="O22" s="1161">
        <f>SUM('ACTUAL FUND 1:ACTUAL ALL OTHER FUND'!O22)</f>
        <v>0</v>
      </c>
      <c r="P22" s="1161">
        <f>SUM('ACTUAL FUND 1:ACTUAL ALL OTHER FUND'!P22)</f>
        <v>0</v>
      </c>
      <c r="Q22" s="1161">
        <f>SUM('ACTUAL FUND 1:ACTUAL ALL OTHER FUND'!Q22)</f>
        <v>0</v>
      </c>
      <c r="R22" s="1161">
        <f>SUM('ACTUAL FUND 1:ACTUAL ALL OTHER FUND'!R22)</f>
        <v>0</v>
      </c>
      <c r="S22" s="1161">
        <f>SUM('ACTUAL FUND 1:ACTUAL ALL OTHER FUND'!S22)</f>
        <v>0</v>
      </c>
      <c r="T22" s="1161">
        <f>SUM('ACTUAL FUND 1:ACTUAL ALL OTHER FUND'!T22)</f>
        <v>14019</v>
      </c>
      <c r="U22" s="1161">
        <f>SUM('ACTUAL FUND 1:ACTUAL ALL OTHER FUND'!U22)</f>
        <v>0</v>
      </c>
      <c r="V22" s="1161">
        <f>SUM('ACTUAL FUND 1:ACTUAL ALL OTHER FUND'!V22)</f>
        <v>0</v>
      </c>
      <c r="W22" s="1161">
        <f>SUM('ACTUAL FUND 1:ACTUAL ALL OTHER FUND'!W22)</f>
        <v>0</v>
      </c>
      <c r="X22" s="1161">
        <f>SUM('ACTUAL FUND 1:ACTUAL ALL OTHER FUND'!X22)</f>
        <v>0</v>
      </c>
      <c r="Y22" s="1161">
        <f>SUM('ACTUAL FUND 1:ACTUAL ALL OTHER FUND'!Y22)</f>
        <v>0</v>
      </c>
      <c r="Z22" s="1161">
        <f>SUM('ACTUAL FUND 1:ACTUAL ALL OTHER FUND'!Z22)</f>
        <v>590</v>
      </c>
      <c r="AA22" s="1161">
        <f>SUM('ACTUAL FUND 1:ACTUAL ALL OTHER FUND'!AA22)</f>
        <v>0</v>
      </c>
      <c r="AB22" s="1161">
        <f>SUM('ACTUAL FUND 1:ACTUAL ALL OTHER FUND'!AB22)</f>
        <v>0</v>
      </c>
      <c r="AC22" s="1161">
        <f>SUM('ACTUAL FUND 1:ACTUAL ALL OTHER FUND'!AC22)</f>
        <v>0</v>
      </c>
      <c r="AD22" s="1161">
        <f>SUM('ACTUAL FUND 1:ACTUAL ALL OTHER FUND'!AD22)</f>
        <v>0</v>
      </c>
      <c r="AE22" s="1144">
        <f t="shared" si="6"/>
        <v>18259.919999999998</v>
      </c>
      <c r="AF22" s="59"/>
    </row>
    <row r="23" spans="1:35" s="166" customFormat="1" ht="24.95" customHeight="1">
      <c r="A23" s="193">
        <v>3</v>
      </c>
      <c r="B23" s="1041" t="s">
        <v>20</v>
      </c>
      <c r="C23" s="1161">
        <f>SUM('ACTUAL FUND 1:ACTUAL ALL OTHER FUND'!C23)</f>
        <v>622.97</v>
      </c>
      <c r="D23" s="1161">
        <f>SUM('ACTUAL FUND 1:ACTUAL ALL OTHER FUND'!D23)</f>
        <v>0</v>
      </c>
      <c r="E23" s="1161">
        <f>SUM('ACTUAL FUND 1:ACTUAL ALL OTHER FUND'!E23)</f>
        <v>0</v>
      </c>
      <c r="F23" s="1161">
        <f>SUM('ACTUAL FUND 1:ACTUAL ALL OTHER FUND'!F23)</f>
        <v>0</v>
      </c>
      <c r="G23" s="1161">
        <f>SUM('ACTUAL FUND 1:ACTUAL ALL OTHER FUND'!G23)</f>
        <v>0</v>
      </c>
      <c r="H23" s="1161">
        <f>SUM('ACTUAL FUND 1:ACTUAL ALL OTHER FUND'!H23)</f>
        <v>0</v>
      </c>
      <c r="I23" s="1161">
        <f>SUM('ACTUAL FUND 1:ACTUAL ALL OTHER FUND'!I23)</f>
        <v>0</v>
      </c>
      <c r="J23" s="1161">
        <f>SUM('ACTUAL FUND 1:ACTUAL ALL OTHER FUND'!J23)</f>
        <v>0</v>
      </c>
      <c r="K23" s="1161">
        <f>SUM('ACTUAL FUND 1:ACTUAL ALL OTHER FUND'!K23)</f>
        <v>0</v>
      </c>
      <c r="L23" s="1161">
        <f>SUM('ACTUAL FUND 1:ACTUAL ALL OTHER FUND'!L23)</f>
        <v>0</v>
      </c>
      <c r="M23" s="1161">
        <f>SUM('ACTUAL FUND 1:ACTUAL ALL OTHER FUND'!M23)</f>
        <v>0</v>
      </c>
      <c r="N23" s="1161">
        <f>SUM('ACTUAL FUND 1:ACTUAL ALL OTHER FUND'!N23)</f>
        <v>0</v>
      </c>
      <c r="O23" s="1161">
        <f>SUM('ACTUAL FUND 1:ACTUAL ALL OTHER FUND'!O23)</f>
        <v>0</v>
      </c>
      <c r="P23" s="1161">
        <f>SUM('ACTUAL FUND 1:ACTUAL ALL OTHER FUND'!P23)</f>
        <v>0</v>
      </c>
      <c r="Q23" s="1161">
        <f>SUM('ACTUAL FUND 1:ACTUAL ALL OTHER FUND'!Q23)</f>
        <v>239111.16999999998</v>
      </c>
      <c r="R23" s="1161">
        <f>SUM('ACTUAL FUND 1:ACTUAL ALL OTHER FUND'!R23)</f>
        <v>0</v>
      </c>
      <c r="S23" s="1161">
        <f>SUM('ACTUAL FUND 1:ACTUAL ALL OTHER FUND'!S23)</f>
        <v>0</v>
      </c>
      <c r="T23" s="1161">
        <f>SUM('ACTUAL FUND 1:ACTUAL ALL OTHER FUND'!T23)</f>
        <v>0</v>
      </c>
      <c r="U23" s="1161">
        <f>SUM('ACTUAL FUND 1:ACTUAL ALL OTHER FUND'!U23)</f>
        <v>0</v>
      </c>
      <c r="V23" s="1161">
        <f>SUM('ACTUAL FUND 1:ACTUAL ALL OTHER FUND'!V23)</f>
        <v>289</v>
      </c>
      <c r="W23" s="1161">
        <f>SUM('ACTUAL FUND 1:ACTUAL ALL OTHER FUND'!W23)</f>
        <v>0</v>
      </c>
      <c r="X23" s="1161">
        <f>SUM('ACTUAL FUND 1:ACTUAL ALL OTHER FUND'!X23)</f>
        <v>0</v>
      </c>
      <c r="Y23" s="1161">
        <f>SUM('ACTUAL FUND 1:ACTUAL ALL OTHER FUND'!Y23)</f>
        <v>0</v>
      </c>
      <c r="Z23" s="1161">
        <f>SUM('ACTUAL FUND 1:ACTUAL ALL OTHER FUND'!Z23)</f>
        <v>0</v>
      </c>
      <c r="AA23" s="1161">
        <f>SUM('ACTUAL FUND 1:ACTUAL ALL OTHER FUND'!AA23)</f>
        <v>0</v>
      </c>
      <c r="AB23" s="1161">
        <f>SUM('ACTUAL FUND 1:ACTUAL ALL OTHER FUND'!AB23)</f>
        <v>0</v>
      </c>
      <c r="AC23" s="1161">
        <f>SUM('ACTUAL FUND 1:ACTUAL ALL OTHER FUND'!AC23)</f>
        <v>0</v>
      </c>
      <c r="AD23" s="1161">
        <f>SUM('ACTUAL FUND 1:ACTUAL ALL OTHER FUND'!AD23)</f>
        <v>9777.7900000000009</v>
      </c>
      <c r="AE23" s="1144">
        <f t="shared" si="6"/>
        <v>249800.93</v>
      </c>
      <c r="AF23" s="59"/>
    </row>
    <row r="24" spans="1:35" s="166" customFormat="1" ht="24.95" customHeight="1">
      <c r="A24" s="193">
        <v>4</v>
      </c>
      <c r="B24" s="1041" t="s">
        <v>21</v>
      </c>
      <c r="C24" s="1161">
        <f>SUM('ACTUAL FUND 1:ACTUAL ALL OTHER FUND'!C24)</f>
        <v>365681.2</v>
      </c>
      <c r="D24" s="1161">
        <f>SUM('ACTUAL FUND 1:ACTUAL ALL OTHER FUND'!D24)</f>
        <v>0</v>
      </c>
      <c r="E24" s="1161">
        <f>SUM('ACTUAL FUND 1:ACTUAL ALL OTHER FUND'!E24)</f>
        <v>0</v>
      </c>
      <c r="F24" s="1161">
        <f>SUM('ACTUAL FUND 1:ACTUAL ALL OTHER FUND'!F24)</f>
        <v>0</v>
      </c>
      <c r="G24" s="1161">
        <f>SUM('ACTUAL FUND 1:ACTUAL ALL OTHER FUND'!G24)</f>
        <v>0</v>
      </c>
      <c r="H24" s="1161">
        <f>SUM('ACTUAL FUND 1:ACTUAL ALL OTHER FUND'!H24)</f>
        <v>0</v>
      </c>
      <c r="I24" s="1161">
        <f>SUM('ACTUAL FUND 1:ACTUAL ALL OTHER FUND'!I24)</f>
        <v>0</v>
      </c>
      <c r="J24" s="1161">
        <f>SUM('ACTUAL FUND 1:ACTUAL ALL OTHER FUND'!J24)</f>
        <v>0</v>
      </c>
      <c r="K24" s="1161">
        <f>SUM('ACTUAL FUND 1:ACTUAL ALL OTHER FUND'!K24)</f>
        <v>0</v>
      </c>
      <c r="L24" s="1161">
        <f>SUM('ACTUAL FUND 1:ACTUAL ALL OTHER FUND'!L24)</f>
        <v>0</v>
      </c>
      <c r="M24" s="1161">
        <f>SUM('ACTUAL FUND 1:ACTUAL ALL OTHER FUND'!M24)</f>
        <v>0</v>
      </c>
      <c r="N24" s="1161">
        <f>SUM('ACTUAL FUND 1:ACTUAL ALL OTHER FUND'!N24)</f>
        <v>0</v>
      </c>
      <c r="O24" s="1161">
        <f>SUM('ACTUAL FUND 1:ACTUAL ALL OTHER FUND'!O24)</f>
        <v>0</v>
      </c>
      <c r="P24" s="1161">
        <f>SUM('ACTUAL FUND 1:ACTUAL ALL OTHER FUND'!P24)</f>
        <v>43986.22</v>
      </c>
      <c r="Q24" s="1161">
        <f>SUM('ACTUAL FUND 1:ACTUAL ALL OTHER FUND'!Q24)</f>
        <v>194664.36</v>
      </c>
      <c r="R24" s="1161">
        <f>SUM('ACTUAL FUND 1:ACTUAL ALL OTHER FUND'!R24)</f>
        <v>0</v>
      </c>
      <c r="S24" s="1161">
        <f>SUM('ACTUAL FUND 1:ACTUAL ALL OTHER FUND'!S24)</f>
        <v>0</v>
      </c>
      <c r="T24" s="1161">
        <f>SUM('ACTUAL FUND 1:ACTUAL ALL OTHER FUND'!T24)</f>
        <v>0</v>
      </c>
      <c r="U24" s="1161">
        <f>SUM('ACTUAL FUND 1:ACTUAL ALL OTHER FUND'!U24)</f>
        <v>0</v>
      </c>
      <c r="V24" s="1161">
        <f>SUM('ACTUAL FUND 1:ACTUAL ALL OTHER FUND'!V24)</f>
        <v>4452</v>
      </c>
      <c r="W24" s="1161">
        <f>SUM('ACTUAL FUND 1:ACTUAL ALL OTHER FUND'!W24)</f>
        <v>0</v>
      </c>
      <c r="X24" s="1161">
        <f>SUM('ACTUAL FUND 1:ACTUAL ALL OTHER FUND'!X24)</f>
        <v>0</v>
      </c>
      <c r="Y24" s="1161">
        <f>SUM('ACTUAL FUND 1:ACTUAL ALL OTHER FUND'!Y24)</f>
        <v>12328.44</v>
      </c>
      <c r="Z24" s="1161">
        <f>SUM('ACTUAL FUND 1:ACTUAL ALL OTHER FUND'!Z24)</f>
        <v>0</v>
      </c>
      <c r="AA24" s="1161">
        <f>SUM('ACTUAL FUND 1:ACTUAL ALL OTHER FUND'!AA24)</f>
        <v>0</v>
      </c>
      <c r="AB24" s="1161">
        <f>SUM('ACTUAL FUND 1:ACTUAL ALL OTHER FUND'!AB24)</f>
        <v>0</v>
      </c>
      <c r="AC24" s="1161">
        <f>SUM('ACTUAL FUND 1:ACTUAL ALL OTHER FUND'!AC24)</f>
        <v>0</v>
      </c>
      <c r="AD24" s="1161">
        <f>SUM('ACTUAL FUND 1:ACTUAL ALL OTHER FUND'!AD24)</f>
        <v>0</v>
      </c>
      <c r="AE24" s="1144">
        <f t="shared" si="6"/>
        <v>621112.22</v>
      </c>
      <c r="AF24" s="59"/>
    </row>
    <row r="25" spans="1:35" s="166" customFormat="1" ht="24.95" customHeight="1">
      <c r="A25" s="193">
        <v>5</v>
      </c>
      <c r="B25" s="1041" t="s">
        <v>22</v>
      </c>
      <c r="C25" s="1161">
        <f>SUM('ACTUAL FUND 1:ACTUAL ALL OTHER FUND'!C25)</f>
        <v>610.37</v>
      </c>
      <c r="D25" s="1161">
        <f>SUM('ACTUAL FUND 1:ACTUAL ALL OTHER FUND'!D25)</f>
        <v>0</v>
      </c>
      <c r="E25" s="1161">
        <f>SUM('ACTUAL FUND 1:ACTUAL ALL OTHER FUND'!E25)</f>
        <v>0</v>
      </c>
      <c r="F25" s="1161">
        <f>SUM('ACTUAL FUND 1:ACTUAL ALL OTHER FUND'!F25)</f>
        <v>0</v>
      </c>
      <c r="G25" s="1161">
        <f>SUM('ACTUAL FUND 1:ACTUAL ALL OTHER FUND'!G25)</f>
        <v>0</v>
      </c>
      <c r="H25" s="1161">
        <f>SUM('ACTUAL FUND 1:ACTUAL ALL OTHER FUND'!H25)</f>
        <v>82.76</v>
      </c>
      <c r="I25" s="1161">
        <f>SUM('ACTUAL FUND 1:ACTUAL ALL OTHER FUND'!I25)</f>
        <v>203.7</v>
      </c>
      <c r="J25" s="1161">
        <f>SUM('ACTUAL FUND 1:ACTUAL ALL OTHER FUND'!J25)</f>
        <v>0</v>
      </c>
      <c r="K25" s="1161">
        <f>SUM('ACTUAL FUND 1:ACTUAL ALL OTHER FUND'!K25)</f>
        <v>0</v>
      </c>
      <c r="L25" s="1161">
        <f>SUM('ACTUAL FUND 1:ACTUAL ALL OTHER FUND'!L25)</f>
        <v>0</v>
      </c>
      <c r="M25" s="1161">
        <f>SUM('ACTUAL FUND 1:ACTUAL ALL OTHER FUND'!M25)</f>
        <v>0</v>
      </c>
      <c r="N25" s="1161">
        <f>SUM('ACTUAL FUND 1:ACTUAL ALL OTHER FUND'!N25)</f>
        <v>0</v>
      </c>
      <c r="O25" s="1161">
        <f>SUM('ACTUAL FUND 1:ACTUAL ALL OTHER FUND'!O25)</f>
        <v>0</v>
      </c>
      <c r="P25" s="1161">
        <f>SUM('ACTUAL FUND 1:ACTUAL ALL OTHER FUND'!P25)</f>
        <v>5913.22</v>
      </c>
      <c r="Q25" s="1161">
        <f>SUM('ACTUAL FUND 1:ACTUAL ALL OTHER FUND'!Q25)</f>
        <v>2177</v>
      </c>
      <c r="R25" s="1161">
        <f>SUM('ACTUAL FUND 1:ACTUAL ALL OTHER FUND'!R25)</f>
        <v>0</v>
      </c>
      <c r="S25" s="1161">
        <f>SUM('ACTUAL FUND 1:ACTUAL ALL OTHER FUND'!S25)</f>
        <v>132.88999999999999</v>
      </c>
      <c r="T25" s="1161">
        <f>SUM('ACTUAL FUND 1:ACTUAL ALL OTHER FUND'!T25)</f>
        <v>0</v>
      </c>
      <c r="U25" s="1161">
        <f>SUM('ACTUAL FUND 1:ACTUAL ALL OTHER FUND'!U25)</f>
        <v>0</v>
      </c>
      <c r="V25" s="1161">
        <f>SUM('ACTUAL FUND 1:ACTUAL ALL OTHER FUND'!V25)</f>
        <v>0</v>
      </c>
      <c r="W25" s="1161">
        <f>SUM('ACTUAL FUND 1:ACTUAL ALL OTHER FUND'!W25)</f>
        <v>0</v>
      </c>
      <c r="X25" s="1161">
        <f>SUM('ACTUAL FUND 1:ACTUAL ALL OTHER FUND'!X25)</f>
        <v>0</v>
      </c>
      <c r="Y25" s="1161">
        <f>SUM('ACTUAL FUND 1:ACTUAL ALL OTHER FUND'!Y25)</f>
        <v>0</v>
      </c>
      <c r="Z25" s="1161">
        <f>SUM('ACTUAL FUND 1:ACTUAL ALL OTHER FUND'!Z25)</f>
        <v>0</v>
      </c>
      <c r="AA25" s="1161">
        <f>SUM('ACTUAL FUND 1:ACTUAL ALL OTHER FUND'!AA25)</f>
        <v>0</v>
      </c>
      <c r="AB25" s="1161">
        <f>SUM('ACTUAL FUND 1:ACTUAL ALL OTHER FUND'!AB25)</f>
        <v>0</v>
      </c>
      <c r="AC25" s="1161">
        <f>SUM('ACTUAL FUND 1:ACTUAL ALL OTHER FUND'!AC25)</f>
        <v>0</v>
      </c>
      <c r="AD25" s="1161">
        <f>SUM('ACTUAL FUND 1:ACTUAL ALL OTHER FUND'!AD25)</f>
        <v>0</v>
      </c>
      <c r="AE25" s="1144">
        <f t="shared" si="6"/>
        <v>9119.9399999999987</v>
      </c>
      <c r="AF25" s="59"/>
    </row>
    <row r="26" spans="1:35" s="166" customFormat="1" ht="24.95" customHeight="1">
      <c r="A26" s="193">
        <v>6</v>
      </c>
      <c r="B26" s="1041" t="s">
        <v>23</v>
      </c>
      <c r="C26" s="1161">
        <f>SUM('ACTUAL FUND 1:ACTUAL ALL OTHER FUND'!C26)</f>
        <v>1200</v>
      </c>
      <c r="D26" s="1161">
        <f>SUM('ACTUAL FUND 1:ACTUAL ALL OTHER FUND'!D26)</f>
        <v>0</v>
      </c>
      <c r="E26" s="1161">
        <f>SUM('ACTUAL FUND 1:ACTUAL ALL OTHER FUND'!E26)</f>
        <v>2800</v>
      </c>
      <c r="F26" s="1161">
        <f>SUM('ACTUAL FUND 1:ACTUAL ALL OTHER FUND'!F26)</f>
        <v>0</v>
      </c>
      <c r="G26" s="1161">
        <f>SUM('ACTUAL FUND 1:ACTUAL ALL OTHER FUND'!G26)</f>
        <v>0</v>
      </c>
      <c r="H26" s="1161">
        <f>SUM('ACTUAL FUND 1:ACTUAL ALL OTHER FUND'!H26)</f>
        <v>1019</v>
      </c>
      <c r="I26" s="1161">
        <f>SUM('ACTUAL FUND 1:ACTUAL ALL OTHER FUND'!I26)</f>
        <v>1743.3</v>
      </c>
      <c r="J26" s="1161">
        <f>SUM('ACTUAL FUND 1:ACTUAL ALL OTHER FUND'!J26)</f>
        <v>0</v>
      </c>
      <c r="K26" s="1161">
        <f>SUM('ACTUAL FUND 1:ACTUAL ALL OTHER FUND'!K26)</f>
        <v>0</v>
      </c>
      <c r="L26" s="1161">
        <f>SUM('ACTUAL FUND 1:ACTUAL ALL OTHER FUND'!L26)</f>
        <v>0</v>
      </c>
      <c r="M26" s="1161">
        <f>SUM('ACTUAL FUND 1:ACTUAL ALL OTHER FUND'!M26)</f>
        <v>1518.44</v>
      </c>
      <c r="N26" s="1161">
        <f>SUM('ACTUAL FUND 1:ACTUAL ALL OTHER FUND'!N26)</f>
        <v>3516.25</v>
      </c>
      <c r="O26" s="1161">
        <f>SUM('ACTUAL FUND 1:ACTUAL ALL OTHER FUND'!O26)</f>
        <v>0</v>
      </c>
      <c r="P26" s="1161">
        <f>SUM('ACTUAL FUND 1:ACTUAL ALL OTHER FUND'!P26)</f>
        <v>3110.52</v>
      </c>
      <c r="Q26" s="1161">
        <f>SUM('ACTUAL FUND 1:ACTUAL ALL OTHER FUND'!Q26)</f>
        <v>22065</v>
      </c>
      <c r="R26" s="1161">
        <f>SUM('ACTUAL FUND 1:ACTUAL ALL OTHER FUND'!R26)</f>
        <v>1018</v>
      </c>
      <c r="S26" s="1161">
        <f>SUM('ACTUAL FUND 1:ACTUAL ALL OTHER FUND'!S26)</f>
        <v>0</v>
      </c>
      <c r="T26" s="1161">
        <f>SUM('ACTUAL FUND 1:ACTUAL ALL OTHER FUND'!T26)</f>
        <v>300</v>
      </c>
      <c r="U26" s="1161">
        <f>SUM('ACTUAL FUND 1:ACTUAL ALL OTHER FUND'!U26)</f>
        <v>3995</v>
      </c>
      <c r="V26" s="1161">
        <f>SUM('ACTUAL FUND 1:ACTUAL ALL OTHER FUND'!V26)</f>
        <v>0</v>
      </c>
      <c r="W26" s="1161">
        <f>SUM('ACTUAL FUND 1:ACTUAL ALL OTHER FUND'!W26)</f>
        <v>0</v>
      </c>
      <c r="X26" s="1161">
        <f>SUM('ACTUAL FUND 1:ACTUAL ALL OTHER FUND'!X26)</f>
        <v>0</v>
      </c>
      <c r="Y26" s="1161">
        <f>SUM('ACTUAL FUND 1:ACTUAL ALL OTHER FUND'!Y26)</f>
        <v>1555</v>
      </c>
      <c r="Z26" s="1161">
        <f>SUM('ACTUAL FUND 1:ACTUAL ALL OTHER FUND'!Z26)</f>
        <v>13329.5</v>
      </c>
      <c r="AA26" s="1161">
        <f>SUM('ACTUAL FUND 1:ACTUAL ALL OTHER FUND'!AA26)</f>
        <v>1499</v>
      </c>
      <c r="AB26" s="1161">
        <f>SUM('ACTUAL FUND 1:ACTUAL ALL OTHER FUND'!AB26)</f>
        <v>0</v>
      </c>
      <c r="AC26" s="1161">
        <f>SUM('ACTUAL FUND 1:ACTUAL ALL OTHER FUND'!AC26)</f>
        <v>0</v>
      </c>
      <c r="AD26" s="1161">
        <f>SUM('ACTUAL FUND 1:ACTUAL ALL OTHER FUND'!AD26)</f>
        <v>245.1</v>
      </c>
      <c r="AE26" s="1144">
        <f t="shared" si="6"/>
        <v>58914.11</v>
      </c>
      <c r="AF26" s="59"/>
    </row>
    <row r="27" spans="1:35" s="166" customFormat="1" ht="24.95" customHeight="1">
      <c r="A27" s="193">
        <v>7</v>
      </c>
      <c r="B27" s="1041" t="s">
        <v>24</v>
      </c>
      <c r="C27" s="1161">
        <f>SUM('ACTUAL FUND 1:ACTUAL ALL OTHER FUND'!C27)</f>
        <v>0</v>
      </c>
      <c r="D27" s="1161">
        <f>SUM('ACTUAL FUND 1:ACTUAL ALL OTHER FUND'!D27)</f>
        <v>0</v>
      </c>
      <c r="E27" s="1161">
        <f>SUM('ACTUAL FUND 1:ACTUAL ALL OTHER FUND'!E27)</f>
        <v>0</v>
      </c>
      <c r="F27" s="1161">
        <f>SUM('ACTUAL FUND 1:ACTUAL ALL OTHER FUND'!F27)</f>
        <v>0</v>
      </c>
      <c r="G27" s="1161">
        <f>SUM('ACTUAL FUND 1:ACTUAL ALL OTHER FUND'!G27)</f>
        <v>0</v>
      </c>
      <c r="H27" s="1161">
        <f>SUM('ACTUAL FUND 1:ACTUAL ALL OTHER FUND'!H27)</f>
        <v>0</v>
      </c>
      <c r="I27" s="1161">
        <f>SUM('ACTUAL FUND 1:ACTUAL ALL OTHER FUND'!I27)</f>
        <v>0</v>
      </c>
      <c r="J27" s="1161">
        <f>SUM('ACTUAL FUND 1:ACTUAL ALL OTHER FUND'!J27)</f>
        <v>0</v>
      </c>
      <c r="K27" s="1161">
        <f>SUM('ACTUAL FUND 1:ACTUAL ALL OTHER FUND'!K27)</f>
        <v>0</v>
      </c>
      <c r="L27" s="1161">
        <f>SUM('ACTUAL FUND 1:ACTUAL ALL OTHER FUND'!L27)</f>
        <v>0</v>
      </c>
      <c r="M27" s="1161">
        <f>SUM('ACTUAL FUND 1:ACTUAL ALL OTHER FUND'!M27)</f>
        <v>0</v>
      </c>
      <c r="N27" s="1161">
        <f>SUM('ACTUAL FUND 1:ACTUAL ALL OTHER FUND'!N27)</f>
        <v>993.36</v>
      </c>
      <c r="O27" s="1161">
        <f>SUM('ACTUAL FUND 1:ACTUAL ALL OTHER FUND'!O27)</f>
        <v>0</v>
      </c>
      <c r="P27" s="1161">
        <f>SUM('ACTUAL FUND 1:ACTUAL ALL OTHER FUND'!P27)</f>
        <v>0</v>
      </c>
      <c r="Q27" s="1161">
        <f>SUM('ACTUAL FUND 1:ACTUAL ALL OTHER FUND'!Q27)</f>
        <v>459</v>
      </c>
      <c r="R27" s="1161">
        <f>SUM('ACTUAL FUND 1:ACTUAL ALL OTHER FUND'!R27)</f>
        <v>0</v>
      </c>
      <c r="S27" s="1161">
        <f>SUM('ACTUAL FUND 1:ACTUAL ALL OTHER FUND'!S27)</f>
        <v>0</v>
      </c>
      <c r="T27" s="1161">
        <f>SUM('ACTUAL FUND 1:ACTUAL ALL OTHER FUND'!T27)</f>
        <v>0</v>
      </c>
      <c r="U27" s="1161">
        <f>SUM('ACTUAL FUND 1:ACTUAL ALL OTHER FUND'!U27)</f>
        <v>0</v>
      </c>
      <c r="V27" s="1161">
        <f>SUM('ACTUAL FUND 1:ACTUAL ALL OTHER FUND'!V27)</f>
        <v>0</v>
      </c>
      <c r="W27" s="1161">
        <f>SUM('ACTUAL FUND 1:ACTUAL ALL OTHER FUND'!W27)</f>
        <v>0</v>
      </c>
      <c r="X27" s="1161">
        <f>SUM('ACTUAL FUND 1:ACTUAL ALL OTHER FUND'!X27)</f>
        <v>0</v>
      </c>
      <c r="Y27" s="1161">
        <f>SUM('ACTUAL FUND 1:ACTUAL ALL OTHER FUND'!Y27)</f>
        <v>0</v>
      </c>
      <c r="Z27" s="1161">
        <f>SUM('ACTUAL FUND 1:ACTUAL ALL OTHER FUND'!Z27)</f>
        <v>304.02999999999997</v>
      </c>
      <c r="AA27" s="1161">
        <f>SUM('ACTUAL FUND 1:ACTUAL ALL OTHER FUND'!AA27)</f>
        <v>580</v>
      </c>
      <c r="AB27" s="1161">
        <f>SUM('ACTUAL FUND 1:ACTUAL ALL OTHER FUND'!AB27)</f>
        <v>0</v>
      </c>
      <c r="AC27" s="1161">
        <f>SUM('ACTUAL FUND 1:ACTUAL ALL OTHER FUND'!AC27)</f>
        <v>2384.4499999999998</v>
      </c>
      <c r="AD27" s="1161">
        <f>SUM('ACTUAL FUND 1:ACTUAL ALL OTHER FUND'!AD27)</f>
        <v>0</v>
      </c>
      <c r="AE27" s="1144">
        <f t="shared" si="6"/>
        <v>4720.84</v>
      </c>
      <c r="AF27" s="59"/>
    </row>
    <row r="28" spans="1:35" s="166" customFormat="1" ht="24.95" customHeight="1">
      <c r="A28" s="214"/>
      <c r="B28" s="65" t="s">
        <v>25</v>
      </c>
      <c r="C28" s="1164">
        <f t="shared" ref="C28" si="7">SUM(C21:C27)</f>
        <v>370457.10000000003</v>
      </c>
      <c r="D28" s="1164">
        <f t="shared" ref="D28:AD28" si="8">SUM(D21:D27)</f>
        <v>0</v>
      </c>
      <c r="E28" s="1164">
        <f t="shared" si="8"/>
        <v>3682</v>
      </c>
      <c r="F28" s="1164">
        <f t="shared" si="8"/>
        <v>0</v>
      </c>
      <c r="G28" s="1164">
        <f t="shared" si="8"/>
        <v>9196.0499999999993</v>
      </c>
      <c r="H28" s="1164">
        <f t="shared" si="8"/>
        <v>6613.17</v>
      </c>
      <c r="I28" s="1164">
        <f t="shared" si="8"/>
        <v>7293.3</v>
      </c>
      <c r="J28" s="1164">
        <f t="shared" si="8"/>
        <v>0</v>
      </c>
      <c r="K28" s="1164">
        <f t="shared" si="8"/>
        <v>0</v>
      </c>
      <c r="L28" s="1164">
        <f t="shared" si="8"/>
        <v>0</v>
      </c>
      <c r="M28" s="1164">
        <f t="shared" si="8"/>
        <v>4537.7</v>
      </c>
      <c r="N28" s="1164">
        <f t="shared" si="8"/>
        <v>5199.82</v>
      </c>
      <c r="O28" s="1164">
        <f t="shared" si="8"/>
        <v>622</v>
      </c>
      <c r="P28" s="1164">
        <f t="shared" si="8"/>
        <v>59382.28</v>
      </c>
      <c r="Q28" s="1164">
        <f t="shared" si="8"/>
        <v>677588.53</v>
      </c>
      <c r="R28" s="1164">
        <f t="shared" si="8"/>
        <v>2383</v>
      </c>
      <c r="S28" s="1164">
        <f t="shared" si="8"/>
        <v>1919.8400000000001</v>
      </c>
      <c r="T28" s="1164">
        <f t="shared" si="8"/>
        <v>14319</v>
      </c>
      <c r="U28" s="1164">
        <f t="shared" si="8"/>
        <v>3995</v>
      </c>
      <c r="V28" s="1164">
        <f t="shared" si="8"/>
        <v>5346</v>
      </c>
      <c r="W28" s="1164">
        <f t="shared" si="8"/>
        <v>0</v>
      </c>
      <c r="X28" s="1164">
        <f t="shared" si="8"/>
        <v>0</v>
      </c>
      <c r="Y28" s="1164">
        <f t="shared" si="8"/>
        <v>13883.44</v>
      </c>
      <c r="Z28" s="1164">
        <f t="shared" si="8"/>
        <v>14013.53</v>
      </c>
      <c r="AA28" s="1164">
        <f t="shared" si="8"/>
        <v>7011</v>
      </c>
      <c r="AB28" s="1164">
        <f t="shared" si="8"/>
        <v>2583.13</v>
      </c>
      <c r="AC28" s="1164">
        <f t="shared" si="8"/>
        <v>2384.4499999999998</v>
      </c>
      <c r="AD28" s="1164">
        <f t="shared" si="8"/>
        <v>46125.84</v>
      </c>
      <c r="AE28" s="1145">
        <f>SUM(AE21:AE27)</f>
        <v>1258536.1800000002</v>
      </c>
      <c r="AF28" s="61"/>
      <c r="AG28" s="73">
        <f>AE28/$AE$40</f>
        <v>7.9164252721722297E-2</v>
      </c>
      <c r="AH28" s="23">
        <f>SUM(C28:AD28)</f>
        <v>1258536.1800000002</v>
      </c>
      <c r="AI28" s="23">
        <f>AE28-AH28</f>
        <v>0</v>
      </c>
    </row>
    <row r="29" spans="1:35" s="166" customFormat="1" ht="24.95" customHeight="1">
      <c r="A29" s="211" t="s">
        <v>5</v>
      </c>
      <c r="B29" s="63" t="s">
        <v>97</v>
      </c>
      <c r="C29" s="1161"/>
      <c r="D29" s="1161"/>
      <c r="E29" s="1161"/>
      <c r="F29" s="1161"/>
      <c r="G29" s="1161"/>
      <c r="H29" s="1161"/>
      <c r="I29" s="1161"/>
      <c r="J29" s="1161"/>
      <c r="K29" s="1161"/>
      <c r="L29" s="1161"/>
      <c r="M29" s="1161"/>
      <c r="N29" s="1161"/>
      <c r="O29" s="1161"/>
      <c r="P29" s="1161"/>
      <c r="Q29" s="1161"/>
      <c r="R29" s="1161"/>
      <c r="S29" s="1161"/>
      <c r="T29" s="1161"/>
      <c r="U29" s="1161"/>
      <c r="V29" s="1161"/>
      <c r="W29" s="1161"/>
      <c r="X29" s="1161"/>
      <c r="Y29" s="1161"/>
      <c r="Z29" s="1161"/>
      <c r="AA29" s="1161"/>
      <c r="AB29" s="1161"/>
      <c r="AC29" s="1161"/>
      <c r="AD29" s="1161"/>
      <c r="AE29" s="1144"/>
      <c r="AF29" s="59"/>
    </row>
    <row r="30" spans="1:35" s="166" customFormat="1" ht="24.95" customHeight="1">
      <c r="A30" s="208">
        <v>1</v>
      </c>
      <c r="B30" s="60" t="s">
        <v>27</v>
      </c>
      <c r="C30" s="1161">
        <f>SUM('ACTUAL FUND 1:ACTUAL ALL OTHER FUND'!C30)</f>
        <v>0</v>
      </c>
      <c r="D30" s="1161">
        <f>SUM('ACTUAL FUND 1:ACTUAL ALL OTHER FUND'!D30)</f>
        <v>0</v>
      </c>
      <c r="E30" s="1161">
        <f>SUM('ACTUAL FUND 1:ACTUAL ALL OTHER FUND'!E30)</f>
        <v>79</v>
      </c>
      <c r="F30" s="1161">
        <f>SUM('ACTUAL FUND 1:ACTUAL ALL OTHER FUND'!F30)</f>
        <v>600</v>
      </c>
      <c r="G30" s="1161">
        <f>SUM('ACTUAL FUND 1:ACTUAL ALL OTHER FUND'!G30)</f>
        <v>0</v>
      </c>
      <c r="H30" s="1161">
        <f>SUM('ACTUAL FUND 1:ACTUAL ALL OTHER FUND'!H30)</f>
        <v>190</v>
      </c>
      <c r="I30" s="1161">
        <f>SUM('ACTUAL FUND 1:ACTUAL ALL OTHER FUND'!I30)</f>
        <v>435</v>
      </c>
      <c r="J30" s="1161">
        <f>SUM('ACTUAL FUND 1:ACTUAL ALL OTHER FUND'!J30)</f>
        <v>0</v>
      </c>
      <c r="K30" s="1161">
        <f>SUM('ACTUAL FUND 1:ACTUAL ALL OTHER FUND'!K30)</f>
        <v>184</v>
      </c>
      <c r="L30" s="1161">
        <f>SUM('ACTUAL FUND 1:ACTUAL ALL OTHER FUND'!L30)</f>
        <v>0</v>
      </c>
      <c r="M30" s="1161">
        <f>SUM('ACTUAL FUND 1:ACTUAL ALL OTHER FUND'!M30)</f>
        <v>0</v>
      </c>
      <c r="N30" s="1161">
        <f>SUM('ACTUAL FUND 1:ACTUAL ALL OTHER FUND'!N30)</f>
        <v>0</v>
      </c>
      <c r="O30" s="1161">
        <f>SUM('ACTUAL FUND 1:ACTUAL ALL OTHER FUND'!O30)</f>
        <v>0</v>
      </c>
      <c r="P30" s="1161">
        <f>SUM('ACTUAL FUND 1:ACTUAL ALL OTHER FUND'!P30)</f>
        <v>0</v>
      </c>
      <c r="Q30" s="1161">
        <f>SUM('ACTUAL FUND 1:ACTUAL ALL OTHER FUND'!Q30)</f>
        <v>232</v>
      </c>
      <c r="R30" s="1161">
        <f>SUM('ACTUAL FUND 1:ACTUAL ALL OTHER FUND'!R30)</f>
        <v>0</v>
      </c>
      <c r="S30" s="1161">
        <f>SUM('ACTUAL FUND 1:ACTUAL ALL OTHER FUND'!S30)</f>
        <v>0</v>
      </c>
      <c r="T30" s="1161">
        <f>SUM('ACTUAL FUND 1:ACTUAL ALL OTHER FUND'!T30)</f>
        <v>0</v>
      </c>
      <c r="U30" s="1161">
        <f>SUM('ACTUAL FUND 1:ACTUAL ALL OTHER FUND'!U30)</f>
        <v>720.99</v>
      </c>
      <c r="V30" s="1161">
        <f>SUM('ACTUAL FUND 1:ACTUAL ALL OTHER FUND'!V30)</f>
        <v>0</v>
      </c>
      <c r="W30" s="1161">
        <f>SUM('ACTUAL FUND 1:ACTUAL ALL OTHER FUND'!W30)</f>
        <v>0</v>
      </c>
      <c r="X30" s="1161">
        <f>SUM('ACTUAL FUND 1:ACTUAL ALL OTHER FUND'!X30)</f>
        <v>895</v>
      </c>
      <c r="Y30" s="1161">
        <f>SUM('ACTUAL FUND 1:ACTUAL ALL OTHER FUND'!Y30)</f>
        <v>0</v>
      </c>
      <c r="Z30" s="1161">
        <f>SUM('ACTUAL FUND 1:ACTUAL ALL OTHER FUND'!Z30)</f>
        <v>0</v>
      </c>
      <c r="AA30" s="1161">
        <f>SUM('ACTUAL FUND 1:ACTUAL ALL OTHER FUND'!AA30)</f>
        <v>200</v>
      </c>
      <c r="AB30" s="1161">
        <f>SUM('ACTUAL FUND 1:ACTUAL ALL OTHER FUND'!AB30)</f>
        <v>0</v>
      </c>
      <c r="AC30" s="1161">
        <f>SUM('ACTUAL FUND 1:ACTUAL ALL OTHER FUND'!AC30)</f>
        <v>0</v>
      </c>
      <c r="AD30" s="1161">
        <f>SUM('ACTUAL FUND 1:ACTUAL ALL OTHER FUND'!AD30)</f>
        <v>0</v>
      </c>
      <c r="AE30" s="1144">
        <f t="shared" ref="AE30:AE37" si="9">SUM(C30:AD30)</f>
        <v>3535.99</v>
      </c>
      <c r="AF30" s="59"/>
    </row>
    <row r="31" spans="1:35" s="166" customFormat="1" ht="24.95" customHeight="1">
      <c r="A31" s="208">
        <v>2</v>
      </c>
      <c r="B31" s="66" t="s">
        <v>28</v>
      </c>
      <c r="C31" s="1161">
        <f>SUM('ACTUAL FUND 1:ACTUAL ALL OTHER FUND'!C31)</f>
        <v>60</v>
      </c>
      <c r="D31" s="1161">
        <f>SUM('ACTUAL FUND 1:ACTUAL ALL OTHER FUND'!D31)</f>
        <v>595</v>
      </c>
      <c r="E31" s="1161">
        <f>SUM('ACTUAL FUND 1:ACTUAL ALL OTHER FUND'!E31)</f>
        <v>995</v>
      </c>
      <c r="F31" s="1161">
        <f>SUM('ACTUAL FUND 1:ACTUAL ALL OTHER FUND'!F31)</f>
        <v>0</v>
      </c>
      <c r="G31" s="1161">
        <f>SUM('ACTUAL FUND 1:ACTUAL ALL OTHER FUND'!G31)</f>
        <v>160</v>
      </c>
      <c r="H31" s="1161">
        <f>SUM('ACTUAL FUND 1:ACTUAL ALL OTHER FUND'!H31)</f>
        <v>0</v>
      </c>
      <c r="I31" s="1161">
        <f>SUM('ACTUAL FUND 1:ACTUAL ALL OTHER FUND'!I31)</f>
        <v>0</v>
      </c>
      <c r="J31" s="1161">
        <f>SUM('ACTUAL FUND 1:ACTUAL ALL OTHER FUND'!J31)</f>
        <v>0</v>
      </c>
      <c r="K31" s="1161">
        <f>SUM('ACTUAL FUND 1:ACTUAL ALL OTHER FUND'!K31)</f>
        <v>0</v>
      </c>
      <c r="L31" s="1161">
        <f>SUM('ACTUAL FUND 1:ACTUAL ALL OTHER FUND'!L31)</f>
        <v>0</v>
      </c>
      <c r="M31" s="1161">
        <f>SUM('ACTUAL FUND 1:ACTUAL ALL OTHER FUND'!M31)</f>
        <v>0</v>
      </c>
      <c r="N31" s="1161">
        <f>SUM('ACTUAL FUND 1:ACTUAL ALL OTHER FUND'!N31)</f>
        <v>0</v>
      </c>
      <c r="O31" s="1161">
        <f>SUM('ACTUAL FUND 1:ACTUAL ALL OTHER FUND'!O31)</f>
        <v>355</v>
      </c>
      <c r="P31" s="1161">
        <f>SUM('ACTUAL FUND 1:ACTUAL ALL OTHER FUND'!P31)</f>
        <v>60</v>
      </c>
      <c r="Q31" s="1161">
        <f>SUM('ACTUAL FUND 1:ACTUAL ALL OTHER FUND'!Q31)</f>
        <v>1459</v>
      </c>
      <c r="R31" s="1161">
        <f>SUM('ACTUAL FUND 1:ACTUAL ALL OTHER FUND'!R31)</f>
        <v>0</v>
      </c>
      <c r="S31" s="1161">
        <f>SUM('ACTUAL FUND 1:ACTUAL ALL OTHER FUND'!S31)</f>
        <v>355</v>
      </c>
      <c r="T31" s="1161">
        <f>SUM('ACTUAL FUND 1:ACTUAL ALL OTHER FUND'!T31)</f>
        <v>0</v>
      </c>
      <c r="U31" s="1161">
        <f>SUM('ACTUAL FUND 1:ACTUAL ALL OTHER FUND'!U31)</f>
        <v>120</v>
      </c>
      <c r="V31" s="1161">
        <f>SUM('ACTUAL FUND 1:ACTUAL ALL OTHER FUND'!V31)</f>
        <v>0</v>
      </c>
      <c r="W31" s="1161">
        <f>SUM('ACTUAL FUND 1:ACTUAL ALL OTHER FUND'!W31)</f>
        <v>295</v>
      </c>
      <c r="X31" s="1161">
        <f>SUM('ACTUAL FUND 1:ACTUAL ALL OTHER FUND'!X31)</f>
        <v>49</v>
      </c>
      <c r="Y31" s="1161">
        <f>SUM('ACTUAL FUND 1:ACTUAL ALL OTHER FUND'!Y31)</f>
        <v>3770</v>
      </c>
      <c r="Z31" s="1161">
        <f>SUM('ACTUAL FUND 1:ACTUAL ALL OTHER FUND'!Z31)</f>
        <v>595</v>
      </c>
      <c r="AA31" s="1161">
        <f>SUM('ACTUAL FUND 1:ACTUAL ALL OTHER FUND'!AA31)</f>
        <v>699</v>
      </c>
      <c r="AB31" s="1161">
        <f>SUM('ACTUAL FUND 1:ACTUAL ALL OTHER FUND'!AB31)</f>
        <v>699</v>
      </c>
      <c r="AC31" s="1161">
        <f>SUM('ACTUAL FUND 1:ACTUAL ALL OTHER FUND'!AC31)</f>
        <v>0</v>
      </c>
      <c r="AD31" s="1161">
        <f>SUM('ACTUAL FUND 1:ACTUAL ALL OTHER FUND'!AD31)</f>
        <v>395</v>
      </c>
      <c r="AE31" s="1144">
        <f t="shared" si="9"/>
        <v>10661</v>
      </c>
      <c r="AF31" s="59"/>
    </row>
    <row r="32" spans="1:35" s="166" customFormat="1" ht="24.95" customHeight="1">
      <c r="A32" s="208">
        <v>3</v>
      </c>
      <c r="B32" s="66" t="s">
        <v>29</v>
      </c>
      <c r="C32" s="1161">
        <f>SUM('ACTUAL FUND 1:ACTUAL ALL OTHER FUND'!C32)</f>
        <v>100028</v>
      </c>
      <c r="D32" s="1161">
        <f>SUM('ACTUAL FUND 1:ACTUAL ALL OTHER FUND'!D32)</f>
        <v>0</v>
      </c>
      <c r="E32" s="1161">
        <f>SUM('ACTUAL FUND 1:ACTUAL ALL OTHER FUND'!E32)</f>
        <v>0</v>
      </c>
      <c r="F32" s="1161">
        <f>SUM('ACTUAL FUND 1:ACTUAL ALL OTHER FUND'!F32)</f>
        <v>0</v>
      </c>
      <c r="G32" s="1161">
        <f>SUM('ACTUAL FUND 1:ACTUAL ALL OTHER FUND'!G32)</f>
        <v>0</v>
      </c>
      <c r="H32" s="1161">
        <f>SUM('ACTUAL FUND 1:ACTUAL ALL OTHER FUND'!H32)</f>
        <v>45</v>
      </c>
      <c r="I32" s="1161">
        <f>SUM('ACTUAL FUND 1:ACTUAL ALL OTHER FUND'!I32)</f>
        <v>0</v>
      </c>
      <c r="J32" s="1161">
        <f>SUM('ACTUAL FUND 1:ACTUAL ALL OTHER FUND'!J32)</f>
        <v>0</v>
      </c>
      <c r="K32" s="1161">
        <f>SUM('ACTUAL FUND 1:ACTUAL ALL OTHER FUND'!K32)</f>
        <v>0</v>
      </c>
      <c r="L32" s="1161">
        <f>SUM('ACTUAL FUND 1:ACTUAL ALL OTHER FUND'!L32)</f>
        <v>0</v>
      </c>
      <c r="M32" s="1161">
        <f>SUM('ACTUAL FUND 1:ACTUAL ALL OTHER FUND'!M32)</f>
        <v>41755.06</v>
      </c>
      <c r="N32" s="1161">
        <f>SUM('ACTUAL FUND 1:ACTUAL ALL OTHER FUND'!N32)</f>
        <v>0</v>
      </c>
      <c r="O32" s="1161">
        <f>SUM('ACTUAL FUND 1:ACTUAL ALL OTHER FUND'!O32)</f>
        <v>200</v>
      </c>
      <c r="P32" s="1161">
        <f>SUM('ACTUAL FUND 1:ACTUAL ALL OTHER FUND'!P32)</f>
        <v>0</v>
      </c>
      <c r="Q32" s="1161">
        <f>SUM('ACTUAL FUND 1:ACTUAL ALL OTHER FUND'!Q32)</f>
        <v>4247</v>
      </c>
      <c r="R32" s="1161">
        <f>SUM('ACTUAL FUND 1:ACTUAL ALL OTHER FUND'!R32)</f>
        <v>0</v>
      </c>
      <c r="S32" s="1161">
        <f>SUM('ACTUAL FUND 1:ACTUAL ALL OTHER FUND'!S32)</f>
        <v>0</v>
      </c>
      <c r="T32" s="1161">
        <f>SUM('ACTUAL FUND 1:ACTUAL ALL OTHER FUND'!T32)</f>
        <v>0</v>
      </c>
      <c r="U32" s="1161">
        <f>SUM('ACTUAL FUND 1:ACTUAL ALL OTHER FUND'!U32)</f>
        <v>0</v>
      </c>
      <c r="V32" s="1161">
        <f>SUM('ACTUAL FUND 1:ACTUAL ALL OTHER FUND'!V32)</f>
        <v>846</v>
      </c>
      <c r="W32" s="1161">
        <f>SUM('ACTUAL FUND 1:ACTUAL ALL OTHER FUND'!W32)</f>
        <v>0</v>
      </c>
      <c r="X32" s="1161">
        <f>SUM('ACTUAL FUND 1:ACTUAL ALL OTHER FUND'!X32)</f>
        <v>0</v>
      </c>
      <c r="Y32" s="1161">
        <f>SUM('ACTUAL FUND 1:ACTUAL ALL OTHER FUND'!Y32)</f>
        <v>3079</v>
      </c>
      <c r="Z32" s="1161">
        <f>SUM('ACTUAL FUND 1:ACTUAL ALL OTHER FUND'!Z32)</f>
        <v>0</v>
      </c>
      <c r="AA32" s="1161">
        <f>SUM('ACTUAL FUND 1:ACTUAL ALL OTHER FUND'!AA32)</f>
        <v>0</v>
      </c>
      <c r="AB32" s="1161">
        <f>SUM('ACTUAL FUND 1:ACTUAL ALL OTHER FUND'!AB32)</f>
        <v>0</v>
      </c>
      <c r="AC32" s="1161">
        <f>SUM('ACTUAL FUND 1:ACTUAL ALL OTHER FUND'!AC32)</f>
        <v>240</v>
      </c>
      <c r="AD32" s="1161">
        <f>SUM('ACTUAL FUND 1:ACTUAL ALL OTHER FUND'!AD32)</f>
        <v>0</v>
      </c>
      <c r="AE32" s="1144">
        <f t="shared" si="9"/>
        <v>150440.06</v>
      </c>
      <c r="AF32" s="59"/>
    </row>
    <row r="33" spans="1:35" s="166" customFormat="1" ht="24.95" customHeight="1">
      <c r="A33" s="208">
        <v>4</v>
      </c>
      <c r="B33" s="66" t="s">
        <v>30</v>
      </c>
      <c r="C33" s="1161">
        <f>SUM('ACTUAL FUND 1:ACTUAL ALL OTHER FUND'!C33)</f>
        <v>2546.63</v>
      </c>
      <c r="D33" s="1161">
        <f>SUM('ACTUAL FUND 1:ACTUAL ALL OTHER FUND'!D33)</f>
        <v>621.63</v>
      </c>
      <c r="E33" s="1161">
        <f>SUM('ACTUAL FUND 1:ACTUAL ALL OTHER FUND'!E33)</f>
        <v>1583</v>
      </c>
      <c r="F33" s="1161">
        <f>SUM('ACTUAL FUND 1:ACTUAL ALL OTHER FUND'!F33)</f>
        <v>0</v>
      </c>
      <c r="G33" s="1161">
        <f>SUM('ACTUAL FUND 1:ACTUAL ALL OTHER FUND'!G33)</f>
        <v>1779.44</v>
      </c>
      <c r="H33" s="1161">
        <f>SUM('ACTUAL FUND 1:ACTUAL ALL OTHER FUND'!H33)</f>
        <v>2012</v>
      </c>
      <c r="I33" s="1161">
        <f>SUM('ACTUAL FUND 1:ACTUAL ALL OTHER FUND'!I33)</f>
        <v>1077.31</v>
      </c>
      <c r="J33" s="1161">
        <f>SUM('ACTUAL FUND 1:ACTUAL ALL OTHER FUND'!J33)</f>
        <v>432</v>
      </c>
      <c r="K33" s="1161">
        <f>SUM('ACTUAL FUND 1:ACTUAL ALL OTHER FUND'!K33)</f>
        <v>1120</v>
      </c>
      <c r="L33" s="1161">
        <f>SUM('ACTUAL FUND 1:ACTUAL ALL OTHER FUND'!L33)</f>
        <v>8301</v>
      </c>
      <c r="M33" s="1161">
        <f>SUM('ACTUAL FUND 1:ACTUAL ALL OTHER FUND'!M33)</f>
        <v>22080</v>
      </c>
      <c r="N33" s="1161">
        <f>SUM('ACTUAL FUND 1:ACTUAL ALL OTHER FUND'!N33)</f>
        <v>2635.91</v>
      </c>
      <c r="O33" s="1161">
        <f>SUM('ACTUAL FUND 1:ACTUAL ALL OTHER FUND'!O33)</f>
        <v>375.3</v>
      </c>
      <c r="P33" s="1161">
        <f>SUM('ACTUAL FUND 1:ACTUAL ALL OTHER FUND'!P33)</f>
        <v>4666.5200000000004</v>
      </c>
      <c r="Q33" s="1161">
        <f>SUM('ACTUAL FUND 1:ACTUAL ALL OTHER FUND'!Q33)</f>
        <v>16979</v>
      </c>
      <c r="R33" s="1161">
        <f>SUM('ACTUAL FUND 1:ACTUAL ALL OTHER FUND'!R33)</f>
        <v>1054</v>
      </c>
      <c r="S33" s="1161">
        <f>SUM('ACTUAL FUND 1:ACTUAL ALL OTHER FUND'!S33)</f>
        <v>1806.16</v>
      </c>
      <c r="T33" s="1161">
        <f>SUM('ACTUAL FUND 1:ACTUAL ALL OTHER FUND'!T33)</f>
        <v>2270</v>
      </c>
      <c r="U33" s="1161">
        <f>SUM('ACTUAL FUND 1:ACTUAL ALL OTHER FUND'!U33)</f>
        <v>2375.84</v>
      </c>
      <c r="V33" s="1161">
        <f>SUM('ACTUAL FUND 1:ACTUAL ALL OTHER FUND'!V33)</f>
        <v>0</v>
      </c>
      <c r="W33" s="1161">
        <f>SUM('ACTUAL FUND 1:ACTUAL ALL OTHER FUND'!W33)</f>
        <v>9012.9699999999993</v>
      </c>
      <c r="X33" s="1161">
        <f>SUM('ACTUAL FUND 1:ACTUAL ALL OTHER FUND'!X33)</f>
        <v>1401.33</v>
      </c>
      <c r="Y33" s="1161">
        <f>SUM('ACTUAL FUND 1:ACTUAL ALL OTHER FUND'!Y33)</f>
        <v>12167</v>
      </c>
      <c r="Z33" s="1161">
        <f>SUM('ACTUAL FUND 1:ACTUAL ALL OTHER FUND'!Z33)</f>
        <v>2573.8000000000002</v>
      </c>
      <c r="AA33" s="1161">
        <f>SUM('ACTUAL FUND 1:ACTUAL ALL OTHER FUND'!AA33)</f>
        <v>783</v>
      </c>
      <c r="AB33" s="1161">
        <f>SUM('ACTUAL FUND 1:ACTUAL ALL OTHER FUND'!AB33)</f>
        <v>118.43</v>
      </c>
      <c r="AC33" s="1161">
        <f>SUM('ACTUAL FUND 1:ACTUAL ALL OTHER FUND'!AC33)</f>
        <v>5149.3099999999995</v>
      </c>
      <c r="AD33" s="1161">
        <f>SUM('ACTUAL FUND 1:ACTUAL ALL OTHER FUND'!AD33)</f>
        <v>2564.21</v>
      </c>
      <c r="AE33" s="1144">
        <f t="shared" si="9"/>
        <v>107485.79000000001</v>
      </c>
      <c r="AF33" s="59"/>
    </row>
    <row r="34" spans="1:35" s="166" customFormat="1" ht="24.95" customHeight="1">
      <c r="A34" s="208">
        <v>5</v>
      </c>
      <c r="B34" s="66" t="s">
        <v>31</v>
      </c>
      <c r="C34" s="1161">
        <f>SUM('ACTUAL FUND 1:ACTUAL ALL OTHER FUND'!C34)</f>
        <v>0</v>
      </c>
      <c r="D34" s="1161">
        <f>SUM('ACTUAL FUND 1:ACTUAL ALL OTHER FUND'!D34)</f>
        <v>0</v>
      </c>
      <c r="E34" s="1161">
        <f>SUM('ACTUAL FUND 1:ACTUAL ALL OTHER FUND'!E34)</f>
        <v>0</v>
      </c>
      <c r="F34" s="1161">
        <f>SUM('ACTUAL FUND 1:ACTUAL ALL OTHER FUND'!F34)</f>
        <v>0</v>
      </c>
      <c r="G34" s="1161">
        <f>SUM('ACTUAL FUND 1:ACTUAL ALL OTHER FUND'!G34)</f>
        <v>0</v>
      </c>
      <c r="H34" s="1161">
        <f>SUM('ACTUAL FUND 1:ACTUAL ALL OTHER FUND'!H34)</f>
        <v>0</v>
      </c>
      <c r="I34" s="1161">
        <f>SUM('ACTUAL FUND 1:ACTUAL ALL OTHER FUND'!I34)</f>
        <v>0</v>
      </c>
      <c r="J34" s="1161">
        <f>SUM('ACTUAL FUND 1:ACTUAL ALL OTHER FUND'!J34)</f>
        <v>0</v>
      </c>
      <c r="K34" s="1161">
        <f>SUM('ACTUAL FUND 1:ACTUAL ALL OTHER FUND'!K34)</f>
        <v>0</v>
      </c>
      <c r="L34" s="1161">
        <f>SUM('ACTUAL FUND 1:ACTUAL ALL OTHER FUND'!L34)</f>
        <v>0</v>
      </c>
      <c r="M34" s="1161">
        <f>SUM('ACTUAL FUND 1:ACTUAL ALL OTHER FUND'!M34)</f>
        <v>0</v>
      </c>
      <c r="N34" s="1161">
        <f>SUM('ACTUAL FUND 1:ACTUAL ALL OTHER FUND'!N34)</f>
        <v>0</v>
      </c>
      <c r="O34" s="1161">
        <f>SUM('ACTUAL FUND 1:ACTUAL ALL OTHER FUND'!O34)</f>
        <v>0</v>
      </c>
      <c r="P34" s="1161">
        <f>SUM('ACTUAL FUND 1:ACTUAL ALL OTHER FUND'!P34)</f>
        <v>0</v>
      </c>
      <c r="Q34" s="1161">
        <f>SUM('ACTUAL FUND 1:ACTUAL ALL OTHER FUND'!Q34)</f>
        <v>0</v>
      </c>
      <c r="R34" s="1161">
        <f>SUM('ACTUAL FUND 1:ACTUAL ALL OTHER FUND'!R34)</f>
        <v>0</v>
      </c>
      <c r="S34" s="1161">
        <f>SUM('ACTUAL FUND 1:ACTUAL ALL OTHER FUND'!S34)</f>
        <v>0</v>
      </c>
      <c r="T34" s="1161">
        <f>SUM('ACTUAL FUND 1:ACTUAL ALL OTHER FUND'!T34)</f>
        <v>0</v>
      </c>
      <c r="U34" s="1161">
        <f>SUM('ACTUAL FUND 1:ACTUAL ALL OTHER FUND'!U34)</f>
        <v>0</v>
      </c>
      <c r="V34" s="1161">
        <f>SUM('ACTUAL FUND 1:ACTUAL ALL OTHER FUND'!V34)</f>
        <v>0</v>
      </c>
      <c r="W34" s="1161">
        <f>SUM('ACTUAL FUND 1:ACTUAL ALL OTHER FUND'!W34)</f>
        <v>6575.62</v>
      </c>
      <c r="X34" s="1161">
        <f>SUM('ACTUAL FUND 1:ACTUAL ALL OTHER FUND'!X34)</f>
        <v>0</v>
      </c>
      <c r="Y34" s="1161">
        <f>SUM('ACTUAL FUND 1:ACTUAL ALL OTHER FUND'!Y34)</f>
        <v>0</v>
      </c>
      <c r="Z34" s="1161">
        <f>SUM('ACTUAL FUND 1:ACTUAL ALL OTHER FUND'!Z34)</f>
        <v>0</v>
      </c>
      <c r="AA34" s="1161">
        <f>SUM('ACTUAL FUND 1:ACTUAL ALL OTHER FUND'!AA34)</f>
        <v>40</v>
      </c>
      <c r="AB34" s="1161">
        <f>SUM('ACTUAL FUND 1:ACTUAL ALL OTHER FUND'!AB34)</f>
        <v>0</v>
      </c>
      <c r="AC34" s="1161">
        <f>SUM('ACTUAL FUND 1:ACTUAL ALL OTHER FUND'!AC34)</f>
        <v>0</v>
      </c>
      <c r="AD34" s="1161">
        <f>SUM('ACTUAL FUND 1:ACTUAL ALL OTHER FUND'!AD34)</f>
        <v>0</v>
      </c>
      <c r="AE34" s="1144">
        <f t="shared" si="9"/>
        <v>6615.62</v>
      </c>
      <c r="AF34" s="59"/>
    </row>
    <row r="35" spans="1:35" s="166" customFormat="1" ht="24.95" customHeight="1">
      <c r="A35" s="208">
        <v>6</v>
      </c>
      <c r="B35" s="64" t="s">
        <v>32</v>
      </c>
      <c r="C35" s="1161">
        <f>SUM('ACTUAL FUND 1:ACTUAL ALL OTHER FUND'!C35)</f>
        <v>1610.1799999999998</v>
      </c>
      <c r="D35" s="1161">
        <f>SUM('ACTUAL FUND 1:ACTUAL ALL OTHER FUND'!D35)</f>
        <v>545</v>
      </c>
      <c r="E35" s="1161">
        <f>SUM('ACTUAL FUND 1:ACTUAL ALL OTHER FUND'!E35)</f>
        <v>345</v>
      </c>
      <c r="F35" s="1161">
        <f>SUM('ACTUAL FUND 1:ACTUAL ALL OTHER FUND'!F35)</f>
        <v>199</v>
      </c>
      <c r="G35" s="1161">
        <f>SUM('ACTUAL FUND 1:ACTUAL ALL OTHER FUND'!G35)</f>
        <v>535.29999999999995</v>
      </c>
      <c r="H35" s="1161">
        <f>SUM('ACTUAL FUND 1:ACTUAL ALL OTHER FUND'!H35)</f>
        <v>403</v>
      </c>
      <c r="I35" s="1161">
        <f>SUM('ACTUAL FUND 1:ACTUAL ALL OTHER FUND'!I35)</f>
        <v>13365.65</v>
      </c>
      <c r="J35" s="1161">
        <f>SUM('ACTUAL FUND 1:ACTUAL ALL OTHER FUND'!J35)</f>
        <v>965</v>
      </c>
      <c r="K35" s="1161">
        <f>SUM('ACTUAL FUND 1:ACTUAL ALL OTHER FUND'!K35)</f>
        <v>0</v>
      </c>
      <c r="L35" s="1161">
        <f>SUM('ACTUAL FUND 1:ACTUAL ALL OTHER FUND'!L35)</f>
        <v>7600</v>
      </c>
      <c r="M35" s="1161">
        <f>SUM('ACTUAL FUND 1:ACTUAL ALL OTHER FUND'!M35)</f>
        <v>0</v>
      </c>
      <c r="N35" s="1161">
        <f>SUM('ACTUAL FUND 1:ACTUAL ALL OTHER FUND'!N35)</f>
        <v>0</v>
      </c>
      <c r="O35" s="1161">
        <f>SUM('ACTUAL FUND 1:ACTUAL ALL OTHER FUND'!O35)</f>
        <v>3789.34</v>
      </c>
      <c r="P35" s="1161">
        <f>SUM('ACTUAL FUND 1:ACTUAL ALL OTHER FUND'!P35)</f>
        <v>1129.53</v>
      </c>
      <c r="Q35" s="1161">
        <f>SUM('ACTUAL FUND 1:ACTUAL ALL OTHER FUND'!Q35)</f>
        <v>300</v>
      </c>
      <c r="R35" s="1161">
        <f>SUM('ACTUAL FUND 1:ACTUAL ALL OTHER FUND'!R35)</f>
        <v>1368</v>
      </c>
      <c r="S35" s="1161">
        <f>SUM('ACTUAL FUND 1:ACTUAL ALL OTHER FUND'!S35)</f>
        <v>2960.21</v>
      </c>
      <c r="T35" s="1161">
        <f>SUM('ACTUAL FUND 1:ACTUAL ALL OTHER FUND'!T35)</f>
        <v>56</v>
      </c>
      <c r="U35" s="1161">
        <f>SUM('ACTUAL FUND 1:ACTUAL ALL OTHER FUND'!U35)</f>
        <v>1887.23</v>
      </c>
      <c r="V35" s="1161">
        <f>SUM('ACTUAL FUND 1:ACTUAL ALL OTHER FUND'!V35)</f>
        <v>0</v>
      </c>
      <c r="W35" s="1161">
        <f>SUM('ACTUAL FUND 1:ACTUAL ALL OTHER FUND'!W35)</f>
        <v>0</v>
      </c>
      <c r="X35" s="1161">
        <f>SUM('ACTUAL FUND 1:ACTUAL ALL OTHER FUND'!X35)</f>
        <v>1041.18</v>
      </c>
      <c r="Y35" s="1161">
        <f>SUM('ACTUAL FUND 1:ACTUAL ALL OTHER FUND'!Y35)</f>
        <v>16870.850000000002</v>
      </c>
      <c r="Z35" s="1161">
        <f>SUM('ACTUAL FUND 1:ACTUAL ALL OTHER FUND'!Z35)</f>
        <v>0</v>
      </c>
      <c r="AA35" s="1161">
        <f>SUM('ACTUAL FUND 1:ACTUAL ALL OTHER FUND'!AA35)</f>
        <v>2154</v>
      </c>
      <c r="AB35" s="1161">
        <f>SUM('ACTUAL FUND 1:ACTUAL ALL OTHER FUND'!AB35)</f>
        <v>263</v>
      </c>
      <c r="AC35" s="1161">
        <f>SUM('ACTUAL FUND 1:ACTUAL ALL OTHER FUND'!AC35)</f>
        <v>1850.37</v>
      </c>
      <c r="AD35" s="1161">
        <f>SUM('ACTUAL FUND 1:ACTUAL ALL OTHER FUND'!AD35)</f>
        <v>8794.77</v>
      </c>
      <c r="AE35" s="1144">
        <f t="shared" si="9"/>
        <v>68032.61</v>
      </c>
      <c r="AF35" s="59"/>
    </row>
    <row r="36" spans="1:35" s="166" customFormat="1" ht="24.95" customHeight="1">
      <c r="A36" s="208">
        <v>7</v>
      </c>
      <c r="B36" s="64" t="s">
        <v>33</v>
      </c>
      <c r="C36" s="1161">
        <f>SUM('ACTUAL FUND 1:ACTUAL ALL OTHER FUND'!C36)</f>
        <v>0</v>
      </c>
      <c r="D36" s="1161">
        <f>SUM('ACTUAL FUND 1:ACTUAL ALL OTHER FUND'!D36)</f>
        <v>0</v>
      </c>
      <c r="E36" s="1161">
        <f>SUM('ACTUAL FUND 1:ACTUAL ALL OTHER FUND'!E36)</f>
        <v>205</v>
      </c>
      <c r="F36" s="1161">
        <f>SUM('ACTUAL FUND 1:ACTUAL ALL OTHER FUND'!F36)</f>
        <v>0</v>
      </c>
      <c r="G36" s="1161">
        <f>SUM('ACTUAL FUND 1:ACTUAL ALL OTHER FUND'!G36)</f>
        <v>4356.68</v>
      </c>
      <c r="H36" s="1161">
        <f>SUM('ACTUAL FUND 1:ACTUAL ALL OTHER FUND'!H36)</f>
        <v>958</v>
      </c>
      <c r="I36" s="1161">
        <f>SUM('ACTUAL FUND 1:ACTUAL ALL OTHER FUND'!I36)</f>
        <v>2426.44</v>
      </c>
      <c r="J36" s="1161">
        <f>SUM('ACTUAL FUND 1:ACTUAL ALL OTHER FUND'!J36)</f>
        <v>0</v>
      </c>
      <c r="K36" s="1161">
        <f>SUM('ACTUAL FUND 1:ACTUAL ALL OTHER FUND'!K36)</f>
        <v>0</v>
      </c>
      <c r="L36" s="1161">
        <f>SUM('ACTUAL FUND 1:ACTUAL ALL OTHER FUND'!L36)</f>
        <v>0</v>
      </c>
      <c r="M36" s="1161">
        <f>SUM('ACTUAL FUND 1:ACTUAL ALL OTHER FUND'!M36)</f>
        <v>0</v>
      </c>
      <c r="N36" s="1161">
        <f>SUM('ACTUAL FUND 1:ACTUAL ALL OTHER FUND'!N36)</f>
        <v>0</v>
      </c>
      <c r="O36" s="1161">
        <f>SUM('ACTUAL FUND 1:ACTUAL ALL OTHER FUND'!O36)</f>
        <v>4575</v>
      </c>
      <c r="P36" s="1161">
        <f>SUM('ACTUAL FUND 1:ACTUAL ALL OTHER FUND'!P36)</f>
        <v>0</v>
      </c>
      <c r="Q36" s="1161">
        <f>SUM('ACTUAL FUND 1:ACTUAL ALL OTHER FUND'!Q36)</f>
        <v>0</v>
      </c>
      <c r="R36" s="1161">
        <f>SUM('ACTUAL FUND 1:ACTUAL ALL OTHER FUND'!R36)</f>
        <v>0</v>
      </c>
      <c r="S36" s="1161">
        <f>SUM('ACTUAL FUND 1:ACTUAL ALL OTHER FUND'!S36)</f>
        <v>0</v>
      </c>
      <c r="T36" s="1161">
        <f>SUM('ACTUAL FUND 1:ACTUAL ALL OTHER FUND'!T36)</f>
        <v>403</v>
      </c>
      <c r="U36" s="1161">
        <f>SUM('ACTUAL FUND 1:ACTUAL ALL OTHER FUND'!U36)</f>
        <v>6250.23</v>
      </c>
      <c r="V36" s="1161">
        <f>SUM('ACTUAL FUND 1:ACTUAL ALL OTHER FUND'!V36)</f>
        <v>0</v>
      </c>
      <c r="W36" s="1161">
        <f>SUM('ACTUAL FUND 1:ACTUAL ALL OTHER FUND'!W36)</f>
        <v>0</v>
      </c>
      <c r="X36" s="1161">
        <f>SUM('ACTUAL FUND 1:ACTUAL ALL OTHER FUND'!X36)</f>
        <v>0</v>
      </c>
      <c r="Y36" s="1161">
        <f>SUM('ACTUAL FUND 1:ACTUAL ALL OTHER FUND'!Y36)</f>
        <v>0</v>
      </c>
      <c r="Z36" s="1161">
        <f>SUM('ACTUAL FUND 1:ACTUAL ALL OTHER FUND'!Z36)</f>
        <v>0</v>
      </c>
      <c r="AA36" s="1161">
        <f>SUM('ACTUAL FUND 1:ACTUAL ALL OTHER FUND'!AA36)</f>
        <v>0</v>
      </c>
      <c r="AB36" s="1161">
        <f>SUM('ACTUAL FUND 1:ACTUAL ALL OTHER FUND'!AB36)</f>
        <v>0</v>
      </c>
      <c r="AC36" s="1161">
        <f>SUM('ACTUAL FUND 1:ACTUAL ALL OTHER FUND'!AC36)</f>
        <v>0</v>
      </c>
      <c r="AD36" s="1161">
        <f>SUM('ACTUAL FUND 1:ACTUAL ALL OTHER FUND'!AD36)</f>
        <v>964.01</v>
      </c>
      <c r="AE36" s="1144">
        <f t="shared" si="9"/>
        <v>20138.359999999997</v>
      </c>
      <c r="AF36" s="59"/>
    </row>
    <row r="37" spans="1:35" s="166" customFormat="1" ht="24.95" customHeight="1">
      <c r="A37" s="208">
        <v>8</v>
      </c>
      <c r="B37" s="64" t="s">
        <v>34</v>
      </c>
      <c r="C37" s="1161">
        <f>SUM('ACTUAL FUND 1:ACTUAL ALL OTHER FUND'!C37)</f>
        <v>1065.01</v>
      </c>
      <c r="D37" s="1161">
        <f>SUM('ACTUAL FUND 1:ACTUAL ALL OTHER FUND'!D37)</f>
        <v>3704.9399999999996</v>
      </c>
      <c r="E37" s="1161">
        <f>SUM('ACTUAL FUND 1:ACTUAL ALL OTHER FUND'!E37)</f>
        <v>543</v>
      </c>
      <c r="F37" s="1161">
        <f>SUM('ACTUAL FUND 1:ACTUAL ALL OTHER FUND'!F37)</f>
        <v>0</v>
      </c>
      <c r="G37" s="1161">
        <f>SUM('ACTUAL FUND 1:ACTUAL ALL OTHER FUND'!G37)</f>
        <v>503.15999999999997</v>
      </c>
      <c r="H37" s="1161">
        <f>SUM('ACTUAL FUND 1:ACTUAL ALL OTHER FUND'!H37)</f>
        <v>1719</v>
      </c>
      <c r="I37" s="1161">
        <f>SUM('ACTUAL FUND 1:ACTUAL ALL OTHER FUND'!I37)</f>
        <v>7536.33</v>
      </c>
      <c r="J37" s="1161">
        <f>SUM('ACTUAL FUND 1:ACTUAL ALL OTHER FUND'!J37)</f>
        <v>1.86</v>
      </c>
      <c r="K37" s="1161">
        <f>SUM('ACTUAL FUND 1:ACTUAL ALL OTHER FUND'!K37)</f>
        <v>146</v>
      </c>
      <c r="L37" s="1161">
        <f>SUM('ACTUAL FUND 1:ACTUAL ALL OTHER FUND'!L37)</f>
        <v>0</v>
      </c>
      <c r="M37" s="1161">
        <f>SUM('ACTUAL FUND 1:ACTUAL ALL OTHER FUND'!M37)</f>
        <v>0</v>
      </c>
      <c r="N37" s="1161">
        <f>SUM('ACTUAL FUND 1:ACTUAL ALL OTHER FUND'!N37)</f>
        <v>42.91</v>
      </c>
      <c r="O37" s="1161">
        <f>SUM('ACTUAL FUND 1:ACTUAL ALL OTHER FUND'!O37)</f>
        <v>485.34</v>
      </c>
      <c r="P37" s="1161">
        <f>SUM('ACTUAL FUND 1:ACTUAL ALL OTHER FUND'!P37)</f>
        <v>74.760000000000005</v>
      </c>
      <c r="Q37" s="1161">
        <f>SUM('ACTUAL FUND 1:ACTUAL ALL OTHER FUND'!Q37)</f>
        <v>550</v>
      </c>
      <c r="R37" s="1161">
        <f>SUM('ACTUAL FUND 1:ACTUAL ALL OTHER FUND'!R37)</f>
        <v>480</v>
      </c>
      <c r="S37" s="1161">
        <f>SUM('ACTUAL FUND 1:ACTUAL ALL OTHER FUND'!S37)</f>
        <v>544.36</v>
      </c>
      <c r="T37" s="1161">
        <f>SUM('ACTUAL FUND 1:ACTUAL ALL OTHER FUND'!T37)</f>
        <v>200</v>
      </c>
      <c r="U37" s="1161">
        <f>SUM('ACTUAL FUND 1:ACTUAL ALL OTHER FUND'!U37)</f>
        <v>0</v>
      </c>
      <c r="V37" s="1161">
        <f>SUM('ACTUAL FUND 1:ACTUAL ALL OTHER FUND'!V37)</f>
        <v>59</v>
      </c>
      <c r="W37" s="1161">
        <f>SUM('ACTUAL FUND 1:ACTUAL ALL OTHER FUND'!W37)</f>
        <v>0</v>
      </c>
      <c r="X37" s="1161">
        <f>SUM('ACTUAL FUND 1:ACTUAL ALL OTHER FUND'!X37)</f>
        <v>0</v>
      </c>
      <c r="Y37" s="1161">
        <f>SUM('ACTUAL FUND 1:ACTUAL ALL OTHER FUND'!Y37)</f>
        <v>1692</v>
      </c>
      <c r="Z37" s="1161">
        <f>SUM('ACTUAL FUND 1:ACTUAL ALL OTHER FUND'!Z37)</f>
        <v>620.12</v>
      </c>
      <c r="AA37" s="1161">
        <f>SUM('ACTUAL FUND 1:ACTUAL ALL OTHER FUND'!AA37)</f>
        <v>20</v>
      </c>
      <c r="AB37" s="1161">
        <f>SUM('ACTUAL FUND 1:ACTUAL ALL OTHER FUND'!AB37)</f>
        <v>0</v>
      </c>
      <c r="AC37" s="1161">
        <f>SUM('ACTUAL FUND 1:ACTUAL ALL OTHER FUND'!AC37)</f>
        <v>7.6</v>
      </c>
      <c r="AD37" s="1161">
        <f>SUM('ACTUAL FUND 1:ACTUAL ALL OTHER FUND'!AD37)</f>
        <v>842.39</v>
      </c>
      <c r="AE37" s="1144">
        <f t="shared" si="9"/>
        <v>20837.779999999995</v>
      </c>
      <c r="AF37" s="59"/>
    </row>
    <row r="38" spans="1:35" s="166" customFormat="1" ht="24.95" customHeight="1">
      <c r="A38" s="215"/>
      <c r="B38" s="65" t="s">
        <v>37</v>
      </c>
      <c r="C38" s="1163">
        <f t="shared" ref="C38:AE38" si="10">SUM(C30:C37)</f>
        <v>105309.81999999999</v>
      </c>
      <c r="D38" s="1163">
        <f t="shared" ref="D38:AD38" si="11">SUM(D30:D37)</f>
        <v>5466.57</v>
      </c>
      <c r="E38" s="1163">
        <f t="shared" si="11"/>
        <v>3750</v>
      </c>
      <c r="F38" s="1163">
        <f t="shared" si="11"/>
        <v>799</v>
      </c>
      <c r="G38" s="1163">
        <f t="shared" si="11"/>
        <v>7334.58</v>
      </c>
      <c r="H38" s="1163">
        <f t="shared" si="11"/>
        <v>5327</v>
      </c>
      <c r="I38" s="1163">
        <f t="shared" si="11"/>
        <v>24840.729999999996</v>
      </c>
      <c r="J38" s="1163">
        <f t="shared" si="11"/>
        <v>1398.86</v>
      </c>
      <c r="K38" s="1163">
        <f t="shared" si="11"/>
        <v>1450</v>
      </c>
      <c r="L38" s="1163">
        <f t="shared" si="11"/>
        <v>15901</v>
      </c>
      <c r="M38" s="1163">
        <f t="shared" si="11"/>
        <v>63835.06</v>
      </c>
      <c r="N38" s="1163">
        <f t="shared" si="11"/>
        <v>2678.8199999999997</v>
      </c>
      <c r="O38" s="1163">
        <f t="shared" si="11"/>
        <v>9779.98</v>
      </c>
      <c r="P38" s="1163">
        <f t="shared" si="11"/>
        <v>5930.81</v>
      </c>
      <c r="Q38" s="1163">
        <f t="shared" si="11"/>
        <v>23767</v>
      </c>
      <c r="R38" s="1163">
        <f t="shared" si="11"/>
        <v>2902</v>
      </c>
      <c r="S38" s="1163">
        <f t="shared" si="11"/>
        <v>5665.73</v>
      </c>
      <c r="T38" s="1163">
        <f t="shared" si="11"/>
        <v>2929</v>
      </c>
      <c r="U38" s="1163">
        <f t="shared" si="11"/>
        <v>11354.289999999999</v>
      </c>
      <c r="V38" s="1163">
        <f t="shared" si="11"/>
        <v>905</v>
      </c>
      <c r="W38" s="1163">
        <f t="shared" si="11"/>
        <v>15883.59</v>
      </c>
      <c r="X38" s="1163">
        <f t="shared" si="11"/>
        <v>3386.51</v>
      </c>
      <c r="Y38" s="1163">
        <f t="shared" si="11"/>
        <v>37578.850000000006</v>
      </c>
      <c r="Z38" s="1163">
        <f t="shared" si="11"/>
        <v>3788.92</v>
      </c>
      <c r="AA38" s="1163">
        <f t="shared" si="11"/>
        <v>3896</v>
      </c>
      <c r="AB38" s="1163">
        <f t="shared" si="11"/>
        <v>1080.43</v>
      </c>
      <c r="AC38" s="1163">
        <f t="shared" si="11"/>
        <v>7247.28</v>
      </c>
      <c r="AD38" s="1163">
        <f t="shared" si="11"/>
        <v>13560.38</v>
      </c>
      <c r="AE38" s="1147">
        <f t="shared" si="10"/>
        <v>387747.2099999999</v>
      </c>
      <c r="AF38" s="61"/>
      <c r="AG38" s="73">
        <f>AE38/$AE$40</f>
        <v>2.439001644321637E-2</v>
      </c>
      <c r="AH38" s="23">
        <f>SUM(C38:AD38)</f>
        <v>387747.20999999996</v>
      </c>
      <c r="AI38" s="23">
        <f>AE38-AH38</f>
        <v>0</v>
      </c>
    </row>
    <row r="39" spans="1:35" s="166" customFormat="1" ht="39.950000000000003" customHeight="1" thickBot="1">
      <c r="A39" s="216"/>
      <c r="B39" s="67"/>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217"/>
      <c r="AF39" s="59"/>
    </row>
    <row r="40" spans="1:35" s="166" customFormat="1" ht="39.950000000000003" customHeight="1" thickBot="1">
      <c r="A40" s="167"/>
      <c r="B40" s="1140" t="s">
        <v>35</v>
      </c>
      <c r="C40" s="179">
        <f t="shared" ref="C40:AE40" si="12">SUM(C14+C17+C19+C28+C38)</f>
        <v>957796.80999999994</v>
      </c>
      <c r="D40" s="179">
        <f t="shared" si="12"/>
        <v>725997.61</v>
      </c>
      <c r="E40" s="179">
        <f t="shared" ref="E40" si="13">SUM(E14+E17+E19+E28+E38)</f>
        <v>117911</v>
      </c>
      <c r="F40" s="179">
        <f t="shared" si="12"/>
        <v>52342</v>
      </c>
      <c r="G40" s="179">
        <f t="shared" si="12"/>
        <v>883225.50000000012</v>
      </c>
      <c r="H40" s="179">
        <f t="shared" si="12"/>
        <v>410864.17</v>
      </c>
      <c r="I40" s="179">
        <f t="shared" si="12"/>
        <v>1125771.31</v>
      </c>
      <c r="J40" s="179">
        <f>SUM(J14+J17+J19+J28+J38)</f>
        <v>43041.66</v>
      </c>
      <c r="K40" s="179">
        <f t="shared" si="12"/>
        <v>409668</v>
      </c>
      <c r="L40" s="179">
        <f t="shared" si="12"/>
        <v>820411</v>
      </c>
      <c r="M40" s="179">
        <f t="shared" si="12"/>
        <v>536595.15999999992</v>
      </c>
      <c r="N40" s="179">
        <f>SUM(N14+N17+N19+N28+N38)</f>
        <v>150932.36000000002</v>
      </c>
      <c r="O40" s="179">
        <f t="shared" si="12"/>
        <v>137319.57</v>
      </c>
      <c r="P40" s="179">
        <f>SUM(P14+P17+P19+P28+P38)</f>
        <v>304382.94</v>
      </c>
      <c r="Q40" s="179">
        <f t="shared" si="12"/>
        <v>3435029.5300000003</v>
      </c>
      <c r="R40" s="179">
        <f t="shared" si="12"/>
        <v>91586</v>
      </c>
      <c r="S40" s="179">
        <f t="shared" si="12"/>
        <v>166691.42000000001</v>
      </c>
      <c r="T40" s="179">
        <f t="shared" si="12"/>
        <v>507501</v>
      </c>
      <c r="U40" s="179">
        <f t="shared" si="12"/>
        <v>510817.72999999992</v>
      </c>
      <c r="V40" s="179">
        <f t="shared" si="12"/>
        <v>206680</v>
      </c>
      <c r="W40" s="179">
        <f t="shared" si="12"/>
        <v>177218.65</v>
      </c>
      <c r="X40" s="179">
        <f t="shared" si="12"/>
        <v>154456.06000000003</v>
      </c>
      <c r="Y40" s="179">
        <f t="shared" si="12"/>
        <v>1473451.67</v>
      </c>
      <c r="Z40" s="179">
        <f t="shared" si="12"/>
        <v>485410.11000000004</v>
      </c>
      <c r="AA40" s="179">
        <f t="shared" si="12"/>
        <v>382516</v>
      </c>
      <c r="AB40" s="179">
        <f t="shared" si="12"/>
        <v>99840.7</v>
      </c>
      <c r="AC40" s="179">
        <f t="shared" si="12"/>
        <v>378534.71</v>
      </c>
      <c r="AD40" s="179">
        <f t="shared" si="12"/>
        <v>1151791.1999999988</v>
      </c>
      <c r="AE40" s="180">
        <f t="shared" si="12"/>
        <v>15897783.869999997</v>
      </c>
      <c r="AF40" s="22"/>
      <c r="AG40" s="73">
        <f>SUM(AG14:AG39)</f>
        <v>1.0000000000000002</v>
      </c>
      <c r="AH40" s="23">
        <f>SUM(C40:AD40)</f>
        <v>15897783.870000001</v>
      </c>
      <c r="AI40" s="23">
        <f>AE40-AH40</f>
        <v>0</v>
      </c>
    </row>
    <row r="41" spans="1:35" s="166" customFormat="1" ht="20.25" hidden="1" customHeight="1">
      <c r="A41" s="177"/>
      <c r="B41" s="115"/>
      <c r="C41" s="178">
        <f>'Eastern Florida '!G40-TOTAL!C40</f>
        <v>0</v>
      </c>
      <c r="D41" s="178">
        <f>Broward!G40-TOTAL!D40</f>
        <v>0</v>
      </c>
      <c r="E41" s="178">
        <f>'Central Florida '!G40-TOTAL!E40</f>
        <v>0</v>
      </c>
      <c r="F41" s="178">
        <f>Chipola!G40-TOTAL!F40</f>
        <v>0</v>
      </c>
      <c r="G41" s="178">
        <f>Daytona!G40-TOTAL!G40</f>
        <v>0</v>
      </c>
      <c r="H41" s="178">
        <f>'FL SouthWestern'!G40-TOTAL!H40</f>
        <v>0</v>
      </c>
      <c r="I41" s="178">
        <f>FSCJ!G40-TOTAL!I40</f>
        <v>0</v>
      </c>
      <c r="J41" s="178">
        <f>'Florida Keys'!G40-TOTAL!J40</f>
        <v>0</v>
      </c>
      <c r="K41" s="178">
        <f>'Gulf Coast'!G40-TOTAL!K40</f>
        <v>0</v>
      </c>
      <c r="L41" s="178">
        <f>Hillsborough!G40-TOTAL!L40</f>
        <v>0</v>
      </c>
      <c r="M41" s="178">
        <f>'Indian River'!G40-TOTAL!M40</f>
        <v>0</v>
      </c>
      <c r="N41" s="178">
        <f>'Florida Gateway'!G40-TOTAL!N40</f>
        <v>0</v>
      </c>
      <c r="O41" s="178">
        <f>'Lake-Sumter'!G40-TOTAL!O40</f>
        <v>0</v>
      </c>
      <c r="P41" s="178">
        <f>'SCF, Manatee'!G40-TOTAL!P40</f>
        <v>0</v>
      </c>
      <c r="Q41" s="178">
        <f>'Miami Dade'!G40-TOTAL!Q40</f>
        <v>0</v>
      </c>
      <c r="R41" s="178">
        <f>'North Florida'!G40-TOTAL!R40</f>
        <v>0</v>
      </c>
      <c r="S41" s="178">
        <f>'Northwest Florida '!G40-TOTAL!S40</f>
        <v>0</v>
      </c>
      <c r="T41" s="178">
        <f>'Palm Beach'!G40-TOTAL!T40</f>
        <v>0</v>
      </c>
      <c r="U41" s="178">
        <f>'Pasco-Hernando'!G40-TOTAL!U40</f>
        <v>0</v>
      </c>
      <c r="V41" s="178">
        <f>Pensacola!G40-TOTAL!V40</f>
        <v>0</v>
      </c>
      <c r="W41" s="178">
        <f>Polk!G40-TOTAL!W40</f>
        <v>0</v>
      </c>
      <c r="X41" s="178" t="e">
        <f>#REF!-TOTAL!X40</f>
        <v>#REF!</v>
      </c>
      <c r="Y41" s="178">
        <f>'Saint Pete'!G40-TOTAL!Y40</f>
        <v>0</v>
      </c>
      <c r="Z41" s="178">
        <f>'Santa Fe'!G40-TOTAL!Z40</f>
        <v>0</v>
      </c>
      <c r="AA41" s="178">
        <f>Seminole!G38-TOTAL!AA40</f>
        <v>-378620</v>
      </c>
      <c r="AB41" s="178">
        <f>'South Florida'!G40-TOTAL!AB40</f>
        <v>0</v>
      </c>
      <c r="AC41" s="178">
        <f>Tallahassee!G40-TOTAL!AC40</f>
        <v>0</v>
      </c>
      <c r="AD41" s="178">
        <f>Valencia!G40-TOTAL!AD40</f>
        <v>0</v>
      </c>
      <c r="AE41" s="115"/>
      <c r="AF41" s="115"/>
    </row>
    <row r="42" spans="1:35" s="1133" customFormat="1" ht="19.899999999999999" customHeight="1">
      <c r="B42" s="1134"/>
      <c r="C42" s="1134"/>
      <c r="D42" s="1134"/>
      <c r="E42" s="1134"/>
      <c r="F42" s="1134"/>
      <c r="G42" s="1134"/>
      <c r="H42" s="1134"/>
      <c r="AE42" s="229"/>
    </row>
    <row r="43" spans="1:35" s="1133" customFormat="1" ht="19.899999999999999" customHeight="1">
      <c r="B43" s="1136"/>
      <c r="C43" s="1136"/>
      <c r="D43" s="1136"/>
    </row>
    <row r="44" spans="1:35" s="166" customFormat="1" ht="14.1" customHeight="1">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row r="45" spans="1:35" s="166" customFormat="1" ht="14.1" customHeight="1">
      <c r="AE45" s="69"/>
    </row>
  </sheetData>
  <printOptions horizontalCentered="1"/>
  <pageMargins left="0.5" right="0.25" top="0.75" bottom="0.75" header="0" footer="0.15"/>
  <pageSetup paperSize="5" scale="28" fitToHeight="0" orientation="landscape" r:id="rId1"/>
  <headerFooter alignWithMargins="0">
    <oddFooter xml:space="preserve">&amp;L&amp;9&amp;Z&amp;F\&amp;A&amp;C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B1" sqref="B1"/>
    </sheetView>
  </sheetViews>
  <sheetFormatPr defaultColWidth="9.6640625" defaultRowHeight="14.1" customHeight="1"/>
  <cols>
    <col min="1" max="1" width="4.6640625" style="1064" customWidth="1"/>
    <col min="2" max="2" width="59.6640625" style="1064" customWidth="1"/>
    <col min="3" max="3" width="18.44140625" style="1064" customWidth="1"/>
    <col min="4" max="5" width="18.77734375" style="1064" customWidth="1"/>
    <col min="6" max="6" width="17.44140625" style="1064" customWidth="1"/>
    <col min="7" max="7" width="17.6640625" style="1064" customWidth="1"/>
    <col min="8" max="8" width="1.6640625" style="1064" customWidth="1"/>
    <col min="9" max="16384" width="9.6640625" style="1064"/>
  </cols>
  <sheetData>
    <row r="1" spans="1:10" ht="21.95" customHeight="1">
      <c r="A1" s="1013" t="s">
        <v>39</v>
      </c>
      <c r="B1" s="1013"/>
      <c r="C1" s="1014"/>
      <c r="D1" s="1014"/>
      <c r="E1" s="1014"/>
      <c r="F1" s="1014"/>
      <c r="G1" s="1014"/>
      <c r="H1" s="1015"/>
    </row>
    <row r="2" spans="1:10" ht="22.15"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67</v>
      </c>
      <c r="D5" s="1180"/>
      <c r="E5" s="1180"/>
      <c r="F5" s="1180"/>
      <c r="G5" s="1180"/>
      <c r="H5" s="1015"/>
    </row>
    <row r="6" spans="1:10" ht="21" customHeight="1">
      <c r="A6" s="1170"/>
      <c r="B6" s="1170"/>
      <c r="C6" s="1129"/>
      <c r="D6" s="1129"/>
      <c r="E6" s="1129"/>
      <c r="F6" s="1170"/>
      <c r="G6" s="1170"/>
      <c r="H6" s="1015"/>
    </row>
    <row r="7" spans="1:10" ht="2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46330.69</v>
      </c>
      <c r="D10" s="1122">
        <v>0</v>
      </c>
      <c r="E10" s="1122">
        <v>0</v>
      </c>
      <c r="F10" s="1122">
        <v>0</v>
      </c>
      <c r="G10" s="1122">
        <f>SUM(C10:F10)</f>
        <v>46330.69</v>
      </c>
      <c r="H10" s="1016"/>
    </row>
    <row r="11" spans="1:10" ht="24.6" customHeight="1">
      <c r="A11" s="1020">
        <v>2</v>
      </c>
      <c r="B11" s="1041" t="s">
        <v>10</v>
      </c>
      <c r="C11" s="1065">
        <v>46330.69</v>
      </c>
      <c r="D11" s="1065">
        <v>0</v>
      </c>
      <c r="E11" s="1065">
        <v>0</v>
      </c>
      <c r="F11" s="1065">
        <v>0</v>
      </c>
      <c r="G11" s="1165">
        <f t="shared" ref="G11:G13" si="0">SUM(C11:F11)</f>
        <v>46330.69</v>
      </c>
      <c r="H11" s="1016"/>
    </row>
    <row r="12" spans="1:10" ht="24.6" customHeight="1">
      <c r="A12" s="1020">
        <v>3</v>
      </c>
      <c r="B12" s="1041" t="s">
        <v>11</v>
      </c>
      <c r="C12" s="1065">
        <v>151785.5</v>
      </c>
      <c r="D12" s="1065">
        <v>0</v>
      </c>
      <c r="E12" s="1065">
        <v>0</v>
      </c>
      <c r="F12" s="1065">
        <v>0</v>
      </c>
      <c r="G12" s="1165">
        <f t="shared" si="0"/>
        <v>151785.5</v>
      </c>
      <c r="H12" s="1016"/>
    </row>
    <row r="13" spans="1:10" ht="24.6" customHeight="1">
      <c r="A13" s="1021">
        <v>4</v>
      </c>
      <c r="B13" s="1041" t="s">
        <v>12</v>
      </c>
      <c r="C13" s="1065">
        <v>0</v>
      </c>
      <c r="D13" s="1065">
        <v>0</v>
      </c>
      <c r="E13" s="1065">
        <v>0</v>
      </c>
      <c r="F13" s="1065">
        <v>0</v>
      </c>
      <c r="G13" s="1165">
        <f t="shared" si="0"/>
        <v>0</v>
      </c>
      <c r="H13" s="1016"/>
    </row>
    <row r="14" spans="1:10" ht="24.6" customHeight="1">
      <c r="A14" s="1022"/>
      <c r="B14" s="1057" t="s">
        <v>13</v>
      </c>
      <c r="C14" s="1066">
        <f>SUM(C10:C13)</f>
        <v>244446.88</v>
      </c>
      <c r="D14" s="1066">
        <f t="shared" ref="D14:F14" si="1">SUM(D10:D13)</f>
        <v>0</v>
      </c>
      <c r="E14" s="1066">
        <f t="shared" si="1"/>
        <v>0</v>
      </c>
      <c r="F14" s="1066">
        <f t="shared" si="1"/>
        <v>0</v>
      </c>
      <c r="G14" s="1166">
        <f>SUM(C14:F14)</f>
        <v>244446.88</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94442.240000000005</v>
      </c>
      <c r="D16" s="1024">
        <v>0</v>
      </c>
      <c r="E16" s="1024">
        <v>0</v>
      </c>
      <c r="F16" s="1024">
        <v>0</v>
      </c>
      <c r="G16" s="1165">
        <f>SUM(C16:F16)</f>
        <v>94442.240000000005</v>
      </c>
      <c r="H16" s="1016"/>
    </row>
    <row r="17" spans="1:10" ht="43.9" customHeight="1">
      <c r="A17" s="1025"/>
      <c r="B17" s="1026" t="s">
        <v>16</v>
      </c>
      <c r="C17" s="1066">
        <f>SUM(C16)</f>
        <v>94442.240000000005</v>
      </c>
      <c r="D17" s="1066">
        <f t="shared" ref="D17:F17" si="2">SUM(D16)</f>
        <v>0</v>
      </c>
      <c r="E17" s="1066">
        <f t="shared" si="2"/>
        <v>0</v>
      </c>
      <c r="F17" s="1066">
        <f t="shared" si="2"/>
        <v>0</v>
      </c>
      <c r="G17" s="1166">
        <f>SUM(C17:F17)</f>
        <v>94442.240000000005</v>
      </c>
      <c r="H17" s="1016"/>
      <c r="I17" s="1068"/>
      <c r="J17" s="1070"/>
    </row>
    <row r="18" spans="1:10" ht="43.9" customHeight="1">
      <c r="A18" s="1017" t="s">
        <v>3</v>
      </c>
      <c r="B18" s="1018" t="s">
        <v>38</v>
      </c>
      <c r="C18" s="1063">
        <v>143140.76999999999</v>
      </c>
      <c r="D18" s="1063">
        <v>0</v>
      </c>
      <c r="E18" s="1063">
        <v>0</v>
      </c>
      <c r="F18" s="1063">
        <v>0</v>
      </c>
      <c r="G18" s="1165">
        <f>SUM(C18:F18)</f>
        <v>143140.76999999999</v>
      </c>
      <c r="H18" s="1016"/>
    </row>
    <row r="19" spans="1:10" ht="24.6" customHeight="1">
      <c r="A19" s="1025"/>
      <c r="B19" s="1026" t="s">
        <v>17</v>
      </c>
      <c r="C19" s="1066">
        <f>SUM(C18)</f>
        <v>143140.76999999999</v>
      </c>
      <c r="D19" s="1066">
        <f t="shared" ref="D19:F19" si="3">SUM(D18)</f>
        <v>0</v>
      </c>
      <c r="E19" s="1066">
        <f t="shared" si="3"/>
        <v>0</v>
      </c>
      <c r="F19" s="1066">
        <f t="shared" si="3"/>
        <v>0</v>
      </c>
      <c r="G19" s="1166">
        <f>SUM(C19:F19)</f>
        <v>143140.76999999999</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1008.49</v>
      </c>
      <c r="D21" s="1065">
        <v>0</v>
      </c>
      <c r="E21" s="1065">
        <v>0</v>
      </c>
      <c r="F21" s="1065">
        <v>0</v>
      </c>
      <c r="G21" s="1165">
        <f t="shared" ref="G21:G27" si="4">SUM(C21:F21)</f>
        <v>1008.49</v>
      </c>
      <c r="H21" s="1016"/>
    </row>
    <row r="22" spans="1:10" ht="24.6" customHeight="1">
      <c r="A22" s="1020">
        <v>2</v>
      </c>
      <c r="B22" s="1042" t="s">
        <v>40</v>
      </c>
      <c r="C22" s="1065">
        <v>1334.07</v>
      </c>
      <c r="D22" s="1065">
        <v>0</v>
      </c>
      <c r="E22" s="1065">
        <v>0</v>
      </c>
      <c r="F22" s="1065">
        <v>0</v>
      </c>
      <c r="G22" s="1165">
        <f t="shared" si="4"/>
        <v>1334.07</v>
      </c>
      <c r="H22" s="1016"/>
    </row>
    <row r="23" spans="1:10" ht="24.6" customHeight="1">
      <c r="A23" s="1020">
        <v>3</v>
      </c>
      <c r="B23" s="1041" t="s">
        <v>20</v>
      </c>
      <c r="C23" s="1065">
        <v>622.97</v>
      </c>
      <c r="D23" s="1065">
        <v>0</v>
      </c>
      <c r="E23" s="1065">
        <v>0</v>
      </c>
      <c r="F23" s="1065">
        <v>0</v>
      </c>
      <c r="G23" s="1165">
        <f t="shared" si="4"/>
        <v>622.97</v>
      </c>
      <c r="H23" s="1016"/>
    </row>
    <row r="24" spans="1:10" ht="24.6" customHeight="1">
      <c r="A24" s="1020">
        <v>4</v>
      </c>
      <c r="B24" s="1041" t="s">
        <v>21</v>
      </c>
      <c r="C24" s="1065">
        <v>681.2</v>
      </c>
      <c r="D24" s="1065">
        <v>0</v>
      </c>
      <c r="E24" s="1065">
        <v>365000</v>
      </c>
      <c r="F24" s="1065">
        <v>0</v>
      </c>
      <c r="G24" s="1165">
        <f t="shared" si="4"/>
        <v>365681.2</v>
      </c>
      <c r="H24" s="1016"/>
    </row>
    <row r="25" spans="1:10" ht="24.6" customHeight="1">
      <c r="A25" s="1020">
        <v>5</v>
      </c>
      <c r="B25" s="1041" t="s">
        <v>22</v>
      </c>
      <c r="C25" s="1065">
        <v>610.37</v>
      </c>
      <c r="D25" s="1065">
        <v>0</v>
      </c>
      <c r="E25" s="1065">
        <v>0</v>
      </c>
      <c r="F25" s="1065">
        <v>0</v>
      </c>
      <c r="G25" s="1165">
        <f t="shared" si="4"/>
        <v>610.37</v>
      </c>
      <c r="H25" s="1016"/>
    </row>
    <row r="26" spans="1:10" ht="24.6" customHeight="1">
      <c r="A26" s="1020">
        <v>6</v>
      </c>
      <c r="B26" s="1041" t="s">
        <v>23</v>
      </c>
      <c r="C26" s="1065">
        <v>1200</v>
      </c>
      <c r="D26" s="1065">
        <v>0</v>
      </c>
      <c r="E26" s="1065">
        <v>0</v>
      </c>
      <c r="F26" s="1065">
        <v>0</v>
      </c>
      <c r="G26" s="1165">
        <f t="shared" si="4"/>
        <v>1200</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5457.0999999999995</v>
      </c>
      <c r="D28" s="1067">
        <f t="shared" ref="D28:F28" si="5">SUM(D21:D27)</f>
        <v>0</v>
      </c>
      <c r="E28" s="1067">
        <f t="shared" si="5"/>
        <v>365000</v>
      </c>
      <c r="F28" s="1067">
        <f t="shared" si="5"/>
        <v>0</v>
      </c>
      <c r="G28" s="1166">
        <f>SUM(C28:F28)</f>
        <v>370457.1</v>
      </c>
      <c r="H28" s="1028"/>
    </row>
    <row r="29" spans="1:10" ht="24.6" customHeight="1">
      <c r="A29" s="1017" t="s">
        <v>5</v>
      </c>
      <c r="B29" s="1040" t="s">
        <v>26</v>
      </c>
      <c r="C29" s="1019"/>
      <c r="D29" s="1019"/>
      <c r="E29" s="1019"/>
      <c r="F29" s="1019"/>
      <c r="G29" s="1167"/>
      <c r="H29" s="1016"/>
    </row>
    <row r="30" spans="1:10" ht="24.6" customHeight="1">
      <c r="A30" s="1020">
        <v>1</v>
      </c>
      <c r="B30" s="1041" t="s">
        <v>27</v>
      </c>
      <c r="C30" s="1065">
        <v>0</v>
      </c>
      <c r="D30" s="1065">
        <v>0</v>
      </c>
      <c r="E30" s="1065">
        <v>0</v>
      </c>
      <c r="F30" s="1065">
        <v>0</v>
      </c>
      <c r="G30" s="1165">
        <f t="shared" ref="G30:G37" si="6">SUM(C30:F30)</f>
        <v>0</v>
      </c>
      <c r="H30" s="1016"/>
    </row>
    <row r="31" spans="1:10" ht="24.6" customHeight="1">
      <c r="A31" s="1020">
        <v>2</v>
      </c>
      <c r="B31" s="1043" t="s">
        <v>28</v>
      </c>
      <c r="C31" s="1065">
        <v>60</v>
      </c>
      <c r="D31" s="1065">
        <v>0</v>
      </c>
      <c r="E31" s="1065">
        <v>0</v>
      </c>
      <c r="F31" s="1065">
        <v>0</v>
      </c>
      <c r="G31" s="1165">
        <f t="shared" si="6"/>
        <v>60</v>
      </c>
      <c r="H31" s="1016"/>
    </row>
    <row r="32" spans="1:10" ht="24.6" customHeight="1">
      <c r="A32" s="1020">
        <v>3</v>
      </c>
      <c r="B32" s="1043" t="s">
        <v>29</v>
      </c>
      <c r="C32" s="1065">
        <v>28</v>
      </c>
      <c r="D32" s="1065">
        <v>0</v>
      </c>
      <c r="E32" s="1065">
        <v>100000</v>
      </c>
      <c r="F32" s="1065">
        <v>0</v>
      </c>
      <c r="G32" s="1165">
        <f t="shared" si="6"/>
        <v>100028</v>
      </c>
      <c r="H32" s="1016"/>
    </row>
    <row r="33" spans="1:10" ht="24.6" customHeight="1">
      <c r="A33" s="1020">
        <v>4</v>
      </c>
      <c r="B33" s="1043" t="s">
        <v>30</v>
      </c>
      <c r="C33" s="1065">
        <v>2546.63</v>
      </c>
      <c r="D33" s="1065">
        <v>0</v>
      </c>
      <c r="E33" s="1065">
        <v>0</v>
      </c>
      <c r="F33" s="1065">
        <v>0</v>
      </c>
      <c r="G33" s="1165">
        <f t="shared" si="6"/>
        <v>2546.63</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1610.1799999999998</v>
      </c>
      <c r="D35" s="1065">
        <v>0</v>
      </c>
      <c r="E35" s="1065">
        <v>0</v>
      </c>
      <c r="F35" s="1065">
        <v>0</v>
      </c>
      <c r="G35" s="1165">
        <f t="shared" si="6"/>
        <v>1610.1799999999998</v>
      </c>
      <c r="H35" s="1029"/>
    </row>
    <row r="36" spans="1:10" ht="24.6" customHeight="1">
      <c r="A36" s="1020">
        <v>7</v>
      </c>
      <c r="B36" s="1045" t="s">
        <v>33</v>
      </c>
      <c r="C36" s="1065">
        <v>0</v>
      </c>
      <c r="D36" s="1065">
        <v>0</v>
      </c>
      <c r="E36" s="1065">
        <v>0</v>
      </c>
      <c r="F36" s="1065">
        <v>0</v>
      </c>
      <c r="G36" s="1165">
        <f t="shared" si="6"/>
        <v>0</v>
      </c>
      <c r="H36" s="1029"/>
    </row>
    <row r="37" spans="1:10" ht="24.6" customHeight="1">
      <c r="A37" s="1020">
        <v>8</v>
      </c>
      <c r="B37" s="1045" t="s">
        <v>34</v>
      </c>
      <c r="C37" s="1065">
        <v>1065.01</v>
      </c>
      <c r="D37" s="1065">
        <v>0</v>
      </c>
      <c r="E37" s="1065">
        <v>0</v>
      </c>
      <c r="F37" s="1065">
        <v>0</v>
      </c>
      <c r="G37" s="1165">
        <f t="shared" si="6"/>
        <v>1065.01</v>
      </c>
      <c r="H37" s="1029"/>
    </row>
    <row r="38" spans="1:10" ht="24.6" customHeight="1">
      <c r="A38" s="1030"/>
      <c r="B38" s="1026" t="s">
        <v>37</v>
      </c>
      <c r="C38" s="1067">
        <f>SUM(C30:C37)</f>
        <v>5309.82</v>
      </c>
      <c r="D38" s="1067">
        <f t="shared" ref="D38:F38" si="7">SUM(D30:D37)</f>
        <v>0</v>
      </c>
      <c r="E38" s="1067">
        <f t="shared" si="7"/>
        <v>100000</v>
      </c>
      <c r="F38" s="1067">
        <f t="shared" si="7"/>
        <v>0</v>
      </c>
      <c r="G38" s="1166">
        <f>SUM(C38:F38)</f>
        <v>105309.82</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492796.81</v>
      </c>
      <c r="D40" s="1121">
        <f t="shared" ref="D40:G40" si="8">SUM(D14+D17+D19+D28+D38)</f>
        <v>0</v>
      </c>
      <c r="E40" s="1121">
        <f t="shared" si="8"/>
        <v>465000</v>
      </c>
      <c r="F40" s="1121">
        <f t="shared" si="8"/>
        <v>0</v>
      </c>
      <c r="G40" s="1121">
        <f t="shared" si="8"/>
        <v>957796.81</v>
      </c>
      <c r="H40" s="1029"/>
      <c r="I40" s="1070"/>
      <c r="J40" s="1070"/>
    </row>
    <row r="41" spans="1:10" ht="20.25">
      <c r="A41" s="1035"/>
      <c r="B41" s="1036"/>
      <c r="C41" s="1037"/>
      <c r="D41" s="1037"/>
      <c r="E41" s="1037"/>
      <c r="F41" s="1037"/>
      <c r="G41" s="1037"/>
    </row>
    <row r="42" spans="1:10" ht="35.25" customHeight="1">
      <c r="A42" s="1038" t="s">
        <v>6</v>
      </c>
      <c r="B42" s="1015"/>
      <c r="C42" s="1015"/>
      <c r="D42" s="1015"/>
      <c r="E42" s="1015"/>
      <c r="F42" s="1015"/>
      <c r="G42" s="1039"/>
    </row>
    <row r="43" spans="1:10" ht="26.25" customHeight="1">
      <c r="A43" s="1038" t="s">
        <v>169</v>
      </c>
      <c r="B43" s="1015"/>
      <c r="C43" s="1015"/>
      <c r="D43" s="1015"/>
      <c r="E43" s="1039"/>
      <c r="F43" s="1015"/>
      <c r="G43" s="1015"/>
    </row>
    <row r="45" spans="1:10" ht="19.149999999999999" customHeight="1">
      <c r="A45" s="1061" t="s">
        <v>117</v>
      </c>
      <c r="B45" s="956"/>
      <c r="C45" s="956"/>
      <c r="D45" s="956"/>
      <c r="E45" s="956"/>
      <c r="F45" s="956"/>
      <c r="G45" s="956"/>
      <c r="H45" s="956"/>
      <c r="I45" s="956"/>
      <c r="J45" s="956"/>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8" spans="1:1" ht="14.1" hidden="1" customHeight="1">
      <c r="A198" s="159" t="s">
        <v>41</v>
      </c>
    </row>
    <row r="199" spans="1:1" ht="14.1" hidden="1" customHeight="1">
      <c r="A199" s="1046" t="s">
        <v>67</v>
      </c>
    </row>
    <row r="200" spans="1:1" ht="14.1" hidden="1" customHeight="1">
      <c r="A200" s="1046" t="s">
        <v>42</v>
      </c>
    </row>
    <row r="201" spans="1:1" ht="14.1" hidden="1" customHeight="1">
      <c r="A201" s="1046" t="s">
        <v>43</v>
      </c>
    </row>
    <row r="202" spans="1:1" ht="14.1" hidden="1" customHeight="1">
      <c r="A202" s="1046" t="s">
        <v>44</v>
      </c>
    </row>
    <row r="203" spans="1:1" ht="14.1" hidden="1" customHeight="1">
      <c r="A203" s="1046" t="s">
        <v>45</v>
      </c>
    </row>
    <row r="204" spans="1:1" ht="14.1" hidden="1" customHeight="1">
      <c r="A204" s="1046" t="s">
        <v>46</v>
      </c>
    </row>
    <row r="205" spans="1:1" ht="14.1" hidden="1" customHeight="1">
      <c r="A205" s="1046" t="s">
        <v>47</v>
      </c>
    </row>
    <row r="206" spans="1:1" ht="14.1" hidden="1" customHeight="1">
      <c r="A206" s="1046" t="s">
        <v>48</v>
      </c>
    </row>
    <row r="207" spans="1:1" ht="14.1" hidden="1" customHeight="1">
      <c r="A207" s="1046" t="s">
        <v>49</v>
      </c>
    </row>
    <row r="208" spans="1:1" ht="14.1" hidden="1" customHeight="1">
      <c r="A208" s="1046" t="s">
        <v>50</v>
      </c>
    </row>
    <row r="209" spans="1:1" ht="14.1" hidden="1" customHeight="1">
      <c r="A209" s="1046" t="s">
        <v>51</v>
      </c>
    </row>
    <row r="210" spans="1:1" ht="14.1" hidden="1" customHeight="1">
      <c r="A210" s="1046" t="s">
        <v>52</v>
      </c>
    </row>
    <row r="211" spans="1:1" ht="14.1" hidden="1" customHeight="1">
      <c r="A211" s="1046" t="s">
        <v>68</v>
      </c>
    </row>
    <row r="212" spans="1:1" ht="14.1" hidden="1" customHeight="1">
      <c r="A212" s="1046" t="s">
        <v>53</v>
      </c>
    </row>
    <row r="213" spans="1:1" ht="14.1" hidden="1" customHeight="1">
      <c r="A213" s="1046" t="s">
        <v>54</v>
      </c>
    </row>
    <row r="214" spans="1:1" ht="14.1" hidden="1" customHeight="1">
      <c r="A214" s="1046" t="s">
        <v>55</v>
      </c>
    </row>
    <row r="215" spans="1:1" ht="14.1" hidden="1" customHeight="1">
      <c r="A215" s="1046" t="s">
        <v>56</v>
      </c>
    </row>
    <row r="216" spans="1:1" ht="14.1" hidden="1" customHeight="1">
      <c r="A216" s="1046" t="s">
        <v>57</v>
      </c>
    </row>
    <row r="217" spans="1:1" ht="14.1" hidden="1" customHeight="1">
      <c r="A217" s="1046" t="s">
        <v>58</v>
      </c>
    </row>
    <row r="218" spans="1:1" ht="14.1" hidden="1" customHeight="1">
      <c r="A218" s="1046" t="s">
        <v>59</v>
      </c>
    </row>
    <row r="219" spans="1:1" ht="14.1" hidden="1" customHeight="1">
      <c r="A219" s="1046" t="s">
        <v>60</v>
      </c>
    </row>
    <row r="220" spans="1:1" ht="14.1" hidden="1" customHeight="1">
      <c r="A220" s="1047" t="s">
        <v>61</v>
      </c>
    </row>
    <row r="221" spans="1:1" ht="14.1" hidden="1" customHeight="1">
      <c r="A221" s="1047" t="s">
        <v>62</v>
      </c>
    </row>
    <row r="222" spans="1:1" ht="14.1" hidden="1" customHeight="1">
      <c r="A222" s="1047" t="s">
        <v>63</v>
      </c>
    </row>
    <row r="223" spans="1:1" ht="14.1" hidden="1" customHeight="1">
      <c r="A223" s="1047" t="s">
        <v>64</v>
      </c>
    </row>
    <row r="224" spans="1:1" ht="14.1" hidden="1" customHeight="1">
      <c r="A224" s="1047" t="s">
        <v>69</v>
      </c>
    </row>
    <row r="225" spans="1:1" ht="14.1" hidden="1" customHeight="1">
      <c r="A225" s="1047" t="s">
        <v>65</v>
      </c>
    </row>
    <row r="226" spans="1:1" ht="14.1" hidden="1" customHeight="1">
      <c r="A226" s="1047" t="s">
        <v>66</v>
      </c>
    </row>
    <row r="227" spans="1:1" ht="14.1" hidden="1" customHeight="1"/>
  </sheetData>
  <dataValidations count="2">
    <dataValidation type="list" showDropDown="1" showInputMessage="1" showErrorMessage="1" sqref="C5:D5">
      <formula1>$A$198:$A$226</formula1>
    </dataValidation>
    <dataValidation type="list" allowBlank="1" showInputMessage="1" showErrorMessage="1" sqref="A5:B5">
      <formula1>$A$198:$A$226</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showGridLines="0" showOutlineSymbols="0" zoomScale="60" zoomScaleNormal="60" workbookViewId="0">
      <selection activeCell="A2" sqref="A2"/>
    </sheetView>
  </sheetViews>
  <sheetFormatPr defaultColWidth="9.6640625" defaultRowHeight="14.1" customHeight="1"/>
  <cols>
    <col min="1" max="1" width="4.6640625" style="1064" customWidth="1"/>
    <col min="2" max="2" width="59.6640625" style="1064" customWidth="1"/>
    <col min="3" max="3" width="18.44140625" style="1064" customWidth="1"/>
    <col min="4" max="4" width="18.5546875" style="1064" customWidth="1"/>
    <col min="5" max="5" width="18.6640625" style="1064" customWidth="1"/>
    <col min="6" max="6" width="17.44140625" style="1064" customWidth="1"/>
    <col min="7" max="7" width="17.6640625" style="1064" customWidth="1"/>
    <col min="8" max="8" width="1.6640625" style="1064" customWidth="1"/>
    <col min="9" max="16384" width="9.6640625" style="1064"/>
  </cols>
  <sheetData>
    <row r="1" spans="1:10" ht="21.95" customHeight="1">
      <c r="A1" s="1013" t="s">
        <v>39</v>
      </c>
      <c r="B1" s="1013"/>
      <c r="C1" s="1014"/>
      <c r="D1" s="1014"/>
      <c r="E1" s="1014"/>
      <c r="F1" s="1014"/>
      <c r="G1" s="1014"/>
      <c r="H1" s="1015"/>
    </row>
    <row r="2" spans="1:10" ht="24" customHeight="1">
      <c r="A2" s="1013" t="s">
        <v>0</v>
      </c>
      <c r="B2" s="1013"/>
      <c r="C2" s="1013"/>
      <c r="D2" s="1013"/>
      <c r="E2" s="1013"/>
      <c r="F2" s="1013"/>
      <c r="G2" s="1013"/>
      <c r="H2" s="1015"/>
    </row>
    <row r="3" spans="1:10" ht="23.1" customHeight="1">
      <c r="A3" s="1060" t="s">
        <v>114</v>
      </c>
      <c r="B3" s="1013"/>
      <c r="C3" s="1013"/>
      <c r="D3" s="1013"/>
      <c r="E3" s="1013"/>
      <c r="F3" s="1013"/>
      <c r="G3" s="1013"/>
      <c r="H3" s="1015"/>
    </row>
    <row r="4" spans="1:10" ht="15" customHeight="1">
      <c r="A4" s="1013"/>
      <c r="B4" s="1013"/>
      <c r="C4" s="1048"/>
      <c r="D4" s="1048"/>
      <c r="E4" s="1048"/>
      <c r="F4" s="1013"/>
      <c r="G4" s="1013"/>
      <c r="H4" s="1015"/>
    </row>
    <row r="5" spans="1:10" ht="24.75" customHeight="1" thickBot="1">
      <c r="A5" s="1013"/>
      <c r="B5" s="1013" t="s">
        <v>115</v>
      </c>
      <c r="C5" s="1180" t="s">
        <v>42</v>
      </c>
      <c r="D5" s="1180"/>
      <c r="E5" s="1180"/>
      <c r="F5" s="1180"/>
      <c r="G5" s="1180"/>
      <c r="H5" s="1015"/>
    </row>
    <row r="6" spans="1:10" ht="15" customHeight="1">
      <c r="A6" s="1170"/>
      <c r="B6" s="1170"/>
      <c r="C6" s="1129"/>
      <c r="D6" s="1129"/>
      <c r="E6" s="1129"/>
      <c r="F6" s="1170"/>
      <c r="G6" s="1170"/>
      <c r="H6" s="1015"/>
    </row>
    <row r="7" spans="1:10" ht="14.1" customHeight="1" thickBot="1">
      <c r="A7" s="1015"/>
      <c r="B7" s="1015"/>
      <c r="C7" s="1015"/>
      <c r="D7" s="1015"/>
      <c r="E7" s="1015"/>
      <c r="F7" s="1015"/>
      <c r="G7" s="1015"/>
      <c r="H7" s="1015"/>
    </row>
    <row r="8" spans="1:10" ht="106.9" customHeight="1" thickBot="1">
      <c r="A8" s="1054"/>
      <c r="B8" s="1055" t="s">
        <v>7</v>
      </c>
      <c r="C8" s="1055" t="s">
        <v>71</v>
      </c>
      <c r="D8" s="1055" t="s">
        <v>95</v>
      </c>
      <c r="E8" s="1055" t="s">
        <v>98</v>
      </c>
      <c r="F8" s="1055" t="s">
        <v>116</v>
      </c>
      <c r="G8" s="1056" t="s">
        <v>36</v>
      </c>
      <c r="H8" s="1049"/>
    </row>
    <row r="9" spans="1:10" ht="24.6" customHeight="1">
      <c r="A9" s="1050" t="s">
        <v>1</v>
      </c>
      <c r="B9" s="1051" t="s">
        <v>8</v>
      </c>
      <c r="C9" s="1052"/>
      <c r="D9" s="1053"/>
      <c r="E9" s="1053"/>
      <c r="F9" s="1053"/>
      <c r="G9" s="1053"/>
      <c r="H9" s="1016"/>
    </row>
    <row r="10" spans="1:10" ht="24.6" customHeight="1">
      <c r="A10" s="1020">
        <v>1</v>
      </c>
      <c r="B10" s="1041" t="s">
        <v>9</v>
      </c>
      <c r="C10" s="1122">
        <v>88926.76</v>
      </c>
      <c r="D10" s="1122">
        <v>0</v>
      </c>
      <c r="E10" s="1122">
        <v>0</v>
      </c>
      <c r="F10" s="1122">
        <v>0</v>
      </c>
      <c r="G10" s="1122">
        <f>SUM(C10:F10)</f>
        <v>88926.76</v>
      </c>
      <c r="H10" s="1016"/>
    </row>
    <row r="11" spans="1:10" ht="24.6" customHeight="1">
      <c r="A11" s="1020">
        <v>2</v>
      </c>
      <c r="B11" s="1041" t="s">
        <v>10</v>
      </c>
      <c r="C11" s="1065">
        <v>244855.25</v>
      </c>
      <c r="D11" s="1065">
        <v>0</v>
      </c>
      <c r="E11" s="1065">
        <v>0</v>
      </c>
      <c r="F11" s="1065">
        <v>0</v>
      </c>
      <c r="G11" s="1165">
        <f t="shared" ref="G11:G13" si="0">SUM(C11:F11)</f>
        <v>244855.25</v>
      </c>
      <c r="H11" s="1016"/>
    </row>
    <row r="12" spans="1:10" ht="24.6" customHeight="1">
      <c r="A12" s="1020">
        <v>3</v>
      </c>
      <c r="B12" s="1041" t="s">
        <v>11</v>
      </c>
      <c r="C12" s="1065">
        <v>66842.3</v>
      </c>
      <c r="D12" s="1065">
        <v>7160.04</v>
      </c>
      <c r="E12" s="1065">
        <v>0</v>
      </c>
      <c r="F12" s="1065">
        <v>0</v>
      </c>
      <c r="G12" s="1165">
        <f t="shared" si="0"/>
        <v>74002.34</v>
      </c>
      <c r="H12" s="1016"/>
    </row>
    <row r="13" spans="1:10" ht="24.6" customHeight="1">
      <c r="A13" s="1021">
        <v>4</v>
      </c>
      <c r="B13" s="1041" t="s">
        <v>12</v>
      </c>
      <c r="C13" s="1065">
        <v>1980.18</v>
      </c>
      <c r="D13" s="1065">
        <v>0</v>
      </c>
      <c r="E13" s="1065">
        <v>0</v>
      </c>
      <c r="F13" s="1065">
        <v>0</v>
      </c>
      <c r="G13" s="1165">
        <f t="shared" si="0"/>
        <v>1980.18</v>
      </c>
      <c r="H13" s="1016"/>
    </row>
    <row r="14" spans="1:10" ht="24.6" customHeight="1">
      <c r="A14" s="1022"/>
      <c r="B14" s="1057" t="s">
        <v>13</v>
      </c>
      <c r="C14" s="1066">
        <f>SUM(C10:C13)</f>
        <v>402604.49</v>
      </c>
      <c r="D14" s="1066">
        <f t="shared" ref="D14:F14" si="1">SUM(D10:D13)</f>
        <v>7160.04</v>
      </c>
      <c r="E14" s="1066">
        <f t="shared" si="1"/>
        <v>0</v>
      </c>
      <c r="F14" s="1066">
        <f t="shared" si="1"/>
        <v>0</v>
      </c>
      <c r="G14" s="1166">
        <f>SUM(C14:F14)</f>
        <v>409764.52999999997</v>
      </c>
      <c r="H14" s="1016"/>
      <c r="I14" s="1070"/>
      <c r="J14" s="1070"/>
    </row>
    <row r="15" spans="1:10" ht="43.9" customHeight="1">
      <c r="A15" s="1017" t="s">
        <v>2</v>
      </c>
      <c r="B15" s="1018" t="s">
        <v>14</v>
      </c>
      <c r="C15" s="1063"/>
      <c r="D15" s="1063"/>
      <c r="E15" s="1063"/>
      <c r="F15" s="1063"/>
      <c r="G15" s="1165"/>
      <c r="H15" s="1016"/>
    </row>
    <row r="16" spans="1:10" ht="24.6" customHeight="1">
      <c r="A16" s="1023">
        <v>1</v>
      </c>
      <c r="B16" s="1042" t="s">
        <v>15</v>
      </c>
      <c r="C16" s="1024">
        <v>0</v>
      </c>
      <c r="D16" s="1024">
        <v>0</v>
      </c>
      <c r="E16" s="1024">
        <v>0</v>
      </c>
      <c r="F16" s="1024">
        <v>0</v>
      </c>
      <c r="G16" s="1165">
        <f>SUM(C16:F16)</f>
        <v>0</v>
      </c>
      <c r="H16" s="1016"/>
    </row>
    <row r="17" spans="1:10" ht="43.9" customHeight="1">
      <c r="A17" s="1025"/>
      <c r="B17" s="1026" t="s">
        <v>16</v>
      </c>
      <c r="C17" s="1066">
        <f>SUM(C16)</f>
        <v>0</v>
      </c>
      <c r="D17" s="1066">
        <f t="shared" ref="D17:F17" si="2">SUM(D16)</f>
        <v>0</v>
      </c>
      <c r="E17" s="1066">
        <f t="shared" si="2"/>
        <v>0</v>
      </c>
      <c r="F17" s="1066">
        <f t="shared" si="2"/>
        <v>0</v>
      </c>
      <c r="G17" s="1166">
        <f>SUM(C17:F17)</f>
        <v>0</v>
      </c>
      <c r="H17" s="1016"/>
      <c r="I17" s="1068"/>
      <c r="J17" s="1070"/>
    </row>
    <row r="18" spans="1:10" ht="43.9" customHeight="1">
      <c r="A18" s="1017" t="s">
        <v>3</v>
      </c>
      <c r="B18" s="1018" t="s">
        <v>38</v>
      </c>
      <c r="C18" s="1063">
        <v>195189.02</v>
      </c>
      <c r="D18" s="1063">
        <v>115577.49</v>
      </c>
      <c r="E18" s="1063">
        <v>0</v>
      </c>
      <c r="F18" s="1063">
        <v>0</v>
      </c>
      <c r="G18" s="1165">
        <f>SUM(C18:F18)</f>
        <v>310766.51</v>
      </c>
      <c r="H18" s="1016"/>
    </row>
    <row r="19" spans="1:10" ht="24.6" customHeight="1">
      <c r="A19" s="1025"/>
      <c r="B19" s="1026" t="s">
        <v>17</v>
      </c>
      <c r="C19" s="1066">
        <f>SUM(C18)</f>
        <v>195189.02</v>
      </c>
      <c r="D19" s="1066">
        <f t="shared" ref="D19:F19" si="3">SUM(D18)</f>
        <v>115577.49</v>
      </c>
      <c r="E19" s="1066">
        <f t="shared" si="3"/>
        <v>0</v>
      </c>
      <c r="F19" s="1066">
        <f t="shared" si="3"/>
        <v>0</v>
      </c>
      <c r="G19" s="1166">
        <f>SUM(C19:F19)</f>
        <v>310766.51</v>
      </c>
      <c r="H19" s="1016"/>
      <c r="I19" s="1068"/>
      <c r="J19" s="1070"/>
    </row>
    <row r="20" spans="1:10" ht="24.6" customHeight="1">
      <c r="A20" s="1017" t="s">
        <v>4</v>
      </c>
      <c r="B20" s="1018" t="s">
        <v>18</v>
      </c>
      <c r="C20" s="1063"/>
      <c r="D20" s="1063"/>
      <c r="E20" s="1063"/>
      <c r="F20" s="1063"/>
      <c r="G20" s="1165"/>
      <c r="H20" s="1016"/>
    </row>
    <row r="21" spans="1:10" ht="24.6" customHeight="1">
      <c r="A21" s="1020">
        <v>1</v>
      </c>
      <c r="B21" s="1041" t="s">
        <v>19</v>
      </c>
      <c r="C21" s="1065">
        <v>0</v>
      </c>
      <c r="D21" s="1065">
        <v>0</v>
      </c>
      <c r="E21" s="1065">
        <v>0</v>
      </c>
      <c r="F21" s="1065">
        <v>0</v>
      </c>
      <c r="G21" s="1165">
        <f t="shared" ref="G21:G27" si="4">SUM(C21:F21)</f>
        <v>0</v>
      </c>
      <c r="H21" s="1016"/>
    </row>
    <row r="22" spans="1:10" ht="24.6" customHeight="1">
      <c r="A22" s="1020">
        <v>2</v>
      </c>
      <c r="B22" s="1042" t="s">
        <v>40</v>
      </c>
      <c r="C22" s="1065">
        <v>0</v>
      </c>
      <c r="D22" s="1065">
        <v>0</v>
      </c>
      <c r="E22" s="1065">
        <v>0</v>
      </c>
      <c r="F22" s="1065">
        <v>0</v>
      </c>
      <c r="G22" s="1165">
        <f t="shared" si="4"/>
        <v>0</v>
      </c>
      <c r="H22" s="1016"/>
    </row>
    <row r="23" spans="1:10" ht="24.6" customHeight="1">
      <c r="A23" s="1020">
        <v>3</v>
      </c>
      <c r="B23" s="1041" t="s">
        <v>20</v>
      </c>
      <c r="C23" s="1065">
        <v>0</v>
      </c>
      <c r="D23" s="1065">
        <v>0</v>
      </c>
      <c r="E23" s="1065">
        <v>0</v>
      </c>
      <c r="F23" s="1065">
        <v>0</v>
      </c>
      <c r="G23" s="1165">
        <f t="shared" si="4"/>
        <v>0</v>
      </c>
      <c r="H23" s="1016"/>
    </row>
    <row r="24" spans="1:10" ht="24.6" customHeight="1">
      <c r="A24" s="1020">
        <v>4</v>
      </c>
      <c r="B24" s="1041" t="s">
        <v>21</v>
      </c>
      <c r="C24" s="1065">
        <v>0</v>
      </c>
      <c r="D24" s="1065">
        <v>0</v>
      </c>
      <c r="E24" s="1065">
        <v>0</v>
      </c>
      <c r="F24" s="1065">
        <v>0</v>
      </c>
      <c r="G24" s="1165">
        <f t="shared" si="4"/>
        <v>0</v>
      </c>
      <c r="H24" s="1016"/>
    </row>
    <row r="25" spans="1:10" ht="24.6" customHeight="1">
      <c r="A25" s="1020">
        <v>5</v>
      </c>
      <c r="B25" s="1041" t="s">
        <v>22</v>
      </c>
      <c r="C25" s="1065">
        <v>0</v>
      </c>
      <c r="D25" s="1065">
        <v>0</v>
      </c>
      <c r="E25" s="1065">
        <v>0</v>
      </c>
      <c r="F25" s="1065">
        <v>0</v>
      </c>
      <c r="G25" s="1165">
        <f t="shared" si="4"/>
        <v>0</v>
      </c>
      <c r="H25" s="1016"/>
    </row>
    <row r="26" spans="1:10" ht="24.6" customHeight="1">
      <c r="A26" s="1020">
        <v>6</v>
      </c>
      <c r="B26" s="1041" t="s">
        <v>23</v>
      </c>
      <c r="C26" s="1065">
        <v>0</v>
      </c>
      <c r="D26" s="1065">
        <v>0</v>
      </c>
      <c r="E26" s="1065">
        <v>0</v>
      </c>
      <c r="F26" s="1065">
        <v>0</v>
      </c>
      <c r="G26" s="1165">
        <f t="shared" si="4"/>
        <v>0</v>
      </c>
      <c r="H26" s="1016"/>
    </row>
    <row r="27" spans="1:10" ht="24.6" customHeight="1">
      <c r="A27" s="1020">
        <v>7</v>
      </c>
      <c r="B27" s="1041" t="s">
        <v>24</v>
      </c>
      <c r="C27" s="1063">
        <v>0</v>
      </c>
      <c r="D27" s="1063">
        <v>0</v>
      </c>
      <c r="E27" s="1063">
        <v>0</v>
      </c>
      <c r="F27" s="1063">
        <v>0</v>
      </c>
      <c r="G27" s="1165">
        <f t="shared" si="4"/>
        <v>0</v>
      </c>
      <c r="H27" s="1016"/>
    </row>
    <row r="28" spans="1:10" ht="24.6" customHeight="1">
      <c r="A28" s="1027"/>
      <c r="B28" s="1026" t="s">
        <v>25</v>
      </c>
      <c r="C28" s="1067">
        <f>SUM(C21:C27)</f>
        <v>0</v>
      </c>
      <c r="D28" s="1067">
        <f t="shared" ref="D28:F28" si="5">SUM(D21:D27)</f>
        <v>0</v>
      </c>
      <c r="E28" s="1067">
        <f t="shared" si="5"/>
        <v>0</v>
      </c>
      <c r="F28" s="1067">
        <f t="shared" si="5"/>
        <v>0</v>
      </c>
      <c r="G28" s="1166">
        <f>SUM(C28:F28)</f>
        <v>0</v>
      </c>
      <c r="H28" s="1028"/>
    </row>
    <row r="29" spans="1:10" ht="24.6" customHeight="1">
      <c r="A29" s="1017" t="s">
        <v>5</v>
      </c>
      <c r="B29" s="1040" t="s">
        <v>26</v>
      </c>
      <c r="C29" s="1019"/>
      <c r="D29" s="1019"/>
      <c r="E29" s="1019"/>
      <c r="F29" s="1019"/>
      <c r="G29" s="1167"/>
      <c r="H29" s="1016"/>
    </row>
    <row r="30" spans="1:10" ht="24.6" customHeight="1">
      <c r="A30" s="1020">
        <v>1</v>
      </c>
      <c r="B30" s="1041" t="s">
        <v>27</v>
      </c>
      <c r="C30" s="1065">
        <v>0</v>
      </c>
      <c r="D30" s="1065">
        <v>0</v>
      </c>
      <c r="E30" s="1065">
        <v>0</v>
      </c>
      <c r="F30" s="1065">
        <v>0</v>
      </c>
      <c r="G30" s="1165">
        <f t="shared" ref="G30:G37" si="6">SUM(C30:F30)</f>
        <v>0</v>
      </c>
      <c r="H30" s="1016"/>
    </row>
    <row r="31" spans="1:10" ht="24.6" customHeight="1">
      <c r="A31" s="1020">
        <v>2</v>
      </c>
      <c r="B31" s="1043" t="s">
        <v>28</v>
      </c>
      <c r="C31" s="1065">
        <v>595</v>
      </c>
      <c r="D31" s="1065">
        <v>0</v>
      </c>
      <c r="E31" s="1065">
        <v>0</v>
      </c>
      <c r="F31" s="1065">
        <v>0</v>
      </c>
      <c r="G31" s="1165">
        <f t="shared" si="6"/>
        <v>595</v>
      </c>
      <c r="H31" s="1016"/>
    </row>
    <row r="32" spans="1:10" ht="24.6" customHeight="1">
      <c r="A32" s="1020">
        <v>3</v>
      </c>
      <c r="B32" s="1043" t="s">
        <v>29</v>
      </c>
      <c r="C32" s="1065">
        <v>0</v>
      </c>
      <c r="D32" s="1065">
        <v>0</v>
      </c>
      <c r="E32" s="1065">
        <v>0</v>
      </c>
      <c r="F32" s="1065">
        <v>0</v>
      </c>
      <c r="G32" s="1165">
        <f t="shared" si="6"/>
        <v>0</v>
      </c>
      <c r="H32" s="1016"/>
    </row>
    <row r="33" spans="1:10" ht="24.6" customHeight="1">
      <c r="A33" s="1020">
        <v>4</v>
      </c>
      <c r="B33" s="1043" t="s">
        <v>30</v>
      </c>
      <c r="C33" s="1065">
        <v>621.63</v>
      </c>
      <c r="D33" s="1065">
        <v>0</v>
      </c>
      <c r="E33" s="1065">
        <v>0</v>
      </c>
      <c r="F33" s="1065">
        <v>0</v>
      </c>
      <c r="G33" s="1165">
        <f t="shared" si="6"/>
        <v>621.63</v>
      </c>
      <c r="H33" s="1016"/>
    </row>
    <row r="34" spans="1:10" ht="24.6" customHeight="1">
      <c r="A34" s="1020">
        <v>5</v>
      </c>
      <c r="B34" s="1044" t="s">
        <v>31</v>
      </c>
      <c r="C34" s="1065">
        <v>0</v>
      </c>
      <c r="D34" s="1065">
        <v>0</v>
      </c>
      <c r="E34" s="1065">
        <v>0</v>
      </c>
      <c r="F34" s="1065">
        <v>0</v>
      </c>
      <c r="G34" s="1165">
        <f t="shared" si="6"/>
        <v>0</v>
      </c>
      <c r="H34" s="1029"/>
    </row>
    <row r="35" spans="1:10" ht="24.6" customHeight="1">
      <c r="A35" s="1020">
        <v>6</v>
      </c>
      <c r="B35" s="1045" t="s">
        <v>32</v>
      </c>
      <c r="C35" s="1065">
        <v>545</v>
      </c>
      <c r="D35" s="1065">
        <v>0</v>
      </c>
      <c r="E35" s="1065">
        <v>0</v>
      </c>
      <c r="F35" s="1065">
        <v>0</v>
      </c>
      <c r="G35" s="1165">
        <f t="shared" si="6"/>
        <v>545</v>
      </c>
      <c r="H35" s="1029"/>
    </row>
    <row r="36" spans="1:10" ht="24.6" customHeight="1">
      <c r="A36" s="1020">
        <v>7</v>
      </c>
      <c r="B36" s="1045" t="s">
        <v>33</v>
      </c>
      <c r="C36" s="1065">
        <v>0</v>
      </c>
      <c r="D36" s="1065">
        <v>0</v>
      </c>
      <c r="E36" s="1065">
        <v>0</v>
      </c>
      <c r="F36" s="1065">
        <v>0</v>
      </c>
      <c r="G36" s="1165">
        <f t="shared" si="6"/>
        <v>0</v>
      </c>
      <c r="H36" s="1029"/>
    </row>
    <row r="37" spans="1:10" ht="24.6" customHeight="1">
      <c r="A37" s="1020">
        <v>8</v>
      </c>
      <c r="B37" s="1045" t="s">
        <v>34</v>
      </c>
      <c r="C37" s="1065">
        <v>3351.72</v>
      </c>
      <c r="D37" s="1065">
        <v>353.22</v>
      </c>
      <c r="E37" s="1065">
        <v>0</v>
      </c>
      <c r="F37" s="1065">
        <v>0</v>
      </c>
      <c r="G37" s="1165">
        <f t="shared" si="6"/>
        <v>3704.9399999999996</v>
      </c>
      <c r="H37" s="1029"/>
    </row>
    <row r="38" spans="1:10" ht="24.6" customHeight="1">
      <c r="A38" s="1030"/>
      <c r="B38" s="1026" t="s">
        <v>37</v>
      </c>
      <c r="C38" s="1067">
        <f>SUM(C30:C37)</f>
        <v>5113.3500000000004</v>
      </c>
      <c r="D38" s="1067">
        <f t="shared" ref="D38:F38" si="7">SUM(D30:D37)</f>
        <v>353.22</v>
      </c>
      <c r="E38" s="1067">
        <f t="shared" si="7"/>
        <v>0</v>
      </c>
      <c r="F38" s="1067">
        <f t="shared" si="7"/>
        <v>0</v>
      </c>
      <c r="G38" s="1166">
        <f>SUM(C38:F38)</f>
        <v>5466.5700000000006</v>
      </c>
      <c r="H38" s="1029"/>
      <c r="I38" s="1068"/>
      <c r="J38" s="1070"/>
    </row>
    <row r="39" spans="1:10" ht="24.6" customHeight="1" thickBot="1">
      <c r="A39" s="1031"/>
      <c r="B39" s="1032"/>
      <c r="C39" s="1033"/>
      <c r="D39" s="1033"/>
      <c r="E39" s="1033"/>
      <c r="F39" s="1033"/>
      <c r="G39" s="1033"/>
      <c r="H39" s="1029"/>
    </row>
    <row r="40" spans="1:10" ht="24.6" customHeight="1" thickBot="1">
      <c r="A40" s="1034"/>
      <c r="B40" s="134" t="s">
        <v>35</v>
      </c>
      <c r="C40" s="1121">
        <f>SUM(C14+C17+C19+C28+C38)</f>
        <v>602906.86</v>
      </c>
      <c r="D40" s="1121">
        <f t="shared" ref="D40:G40" si="8">SUM(D14+D17+D19+D28+D38)</f>
        <v>123090.75</v>
      </c>
      <c r="E40" s="1121">
        <f t="shared" si="8"/>
        <v>0</v>
      </c>
      <c r="F40" s="1121">
        <f t="shared" si="8"/>
        <v>0</v>
      </c>
      <c r="G40" s="1121">
        <f t="shared" si="8"/>
        <v>725997.61</v>
      </c>
      <c r="H40" s="1029"/>
      <c r="I40" s="1070"/>
      <c r="J40" s="1070"/>
    </row>
    <row r="41" spans="1:10" ht="14.1" customHeight="1">
      <c r="A41" s="1035"/>
      <c r="B41" s="1036"/>
      <c r="C41" s="1037"/>
      <c r="D41" s="1037"/>
      <c r="E41" s="1037"/>
      <c r="F41" s="1037"/>
      <c r="G41" s="1037"/>
    </row>
    <row r="42" spans="1:10" ht="14.1" customHeight="1">
      <c r="A42" s="1038" t="s">
        <v>6</v>
      </c>
      <c r="B42" s="1015"/>
      <c r="C42" s="1015"/>
      <c r="D42" s="1015"/>
      <c r="E42" s="1015"/>
      <c r="F42" s="1015"/>
      <c r="G42" s="1039"/>
    </row>
    <row r="43" spans="1:10" ht="14.1" customHeight="1">
      <c r="A43" s="1038" t="s">
        <v>169</v>
      </c>
      <c r="B43" s="1015"/>
      <c r="C43" s="1015"/>
      <c r="D43" s="1015"/>
      <c r="E43" s="1039"/>
      <c r="F43" s="1015"/>
      <c r="G43" s="1015"/>
    </row>
    <row r="45" spans="1:10" ht="25.9" customHeight="1">
      <c r="A45" s="1061" t="s">
        <v>117</v>
      </c>
      <c r="B45" s="956"/>
      <c r="C45" s="956"/>
      <c r="D45" s="956"/>
      <c r="E45" s="956"/>
      <c r="F45" s="956"/>
      <c r="G45" s="956"/>
      <c r="H45" s="956"/>
      <c r="I45" s="956"/>
      <c r="J45" s="956"/>
    </row>
    <row r="49" spans="1:1" ht="15.6" hidden="1" customHeight="1"/>
    <row r="50" spans="1:1" ht="14.1" hidden="1" customHeight="1">
      <c r="A50" s="1059" t="s">
        <v>118</v>
      </c>
    </row>
    <row r="51" spans="1:1" ht="14.1" hidden="1" customHeight="1">
      <c r="A51" s="1046" t="s">
        <v>67</v>
      </c>
    </row>
    <row r="52" spans="1:1" ht="14.1" hidden="1" customHeight="1">
      <c r="A52" s="1046" t="s">
        <v>42</v>
      </c>
    </row>
    <row r="53" spans="1:1" ht="14.1" hidden="1" customHeight="1">
      <c r="A53" s="1046" t="s">
        <v>43</v>
      </c>
    </row>
    <row r="54" spans="1:1" ht="14.1" hidden="1" customHeight="1">
      <c r="A54" s="1046" t="s">
        <v>44</v>
      </c>
    </row>
    <row r="55" spans="1:1" ht="14.1" hidden="1" customHeight="1">
      <c r="A55" s="1046" t="s">
        <v>45</v>
      </c>
    </row>
    <row r="56" spans="1:1" ht="14.1" hidden="1" customHeight="1">
      <c r="A56" s="1046" t="s">
        <v>119</v>
      </c>
    </row>
    <row r="57" spans="1:1" ht="14.1" hidden="1" customHeight="1">
      <c r="A57" s="1046" t="s">
        <v>47</v>
      </c>
    </row>
    <row r="58" spans="1:1" ht="14.1" hidden="1" customHeight="1">
      <c r="A58" s="1046" t="s">
        <v>48</v>
      </c>
    </row>
    <row r="59" spans="1:1" ht="14.1" hidden="1" customHeight="1">
      <c r="A59" s="1046" t="s">
        <v>49</v>
      </c>
    </row>
    <row r="60" spans="1:1" ht="14.1" hidden="1" customHeight="1">
      <c r="A60" s="1046" t="s">
        <v>50</v>
      </c>
    </row>
    <row r="61" spans="1:1" ht="14.1" hidden="1" customHeight="1">
      <c r="A61" s="1046" t="s">
        <v>51</v>
      </c>
    </row>
    <row r="62" spans="1:1" ht="14.1" hidden="1" customHeight="1">
      <c r="A62" s="1046" t="s">
        <v>52</v>
      </c>
    </row>
    <row r="63" spans="1:1" ht="14.1" hidden="1" customHeight="1">
      <c r="A63" s="1046" t="s">
        <v>68</v>
      </c>
    </row>
    <row r="64" spans="1:1" ht="14.1" hidden="1" customHeight="1">
      <c r="A64" s="1046" t="s">
        <v>53</v>
      </c>
    </row>
    <row r="65" spans="1:1" ht="14.1" hidden="1" customHeight="1">
      <c r="A65" s="1046" t="s">
        <v>54</v>
      </c>
    </row>
    <row r="66" spans="1:1" ht="14.1" hidden="1" customHeight="1">
      <c r="A66" s="1046" t="s">
        <v>55</v>
      </c>
    </row>
    <row r="67" spans="1:1" ht="14.1" hidden="1" customHeight="1">
      <c r="A67" s="1046" t="s">
        <v>56</v>
      </c>
    </row>
    <row r="68" spans="1:1" ht="14.1" hidden="1" customHeight="1">
      <c r="A68" s="1046" t="s">
        <v>57</v>
      </c>
    </row>
    <row r="69" spans="1:1" ht="14.1" hidden="1" customHeight="1">
      <c r="A69" s="1046" t="s">
        <v>120</v>
      </c>
    </row>
    <row r="70" spans="1:1" ht="14.1" hidden="1" customHeight="1">
      <c r="A70" s="1046" t="s">
        <v>59</v>
      </c>
    </row>
    <row r="71" spans="1:1" ht="14.1" hidden="1" customHeight="1">
      <c r="A71" s="1046" t="s">
        <v>60</v>
      </c>
    </row>
    <row r="72" spans="1:1" ht="14.1" hidden="1" customHeight="1">
      <c r="A72" s="1047" t="s">
        <v>61</v>
      </c>
    </row>
    <row r="73" spans="1:1" ht="14.1" hidden="1" customHeight="1">
      <c r="A73" s="1047" t="s">
        <v>62</v>
      </c>
    </row>
    <row r="74" spans="1:1" ht="14.1" hidden="1" customHeight="1">
      <c r="A74" s="1047" t="s">
        <v>63</v>
      </c>
    </row>
    <row r="75" spans="1:1" ht="14.1" hidden="1" customHeight="1">
      <c r="A75" s="1047" t="s">
        <v>64</v>
      </c>
    </row>
    <row r="76" spans="1:1" ht="14.1" hidden="1" customHeight="1">
      <c r="A76" s="1047" t="s">
        <v>69</v>
      </c>
    </row>
    <row r="77" spans="1:1" ht="14.1" hidden="1" customHeight="1">
      <c r="A77" s="1047" t="s">
        <v>65</v>
      </c>
    </row>
    <row r="78" spans="1:1" ht="14.1" hidden="1" customHeight="1">
      <c r="A78" s="1047" t="s">
        <v>66</v>
      </c>
    </row>
    <row r="79" spans="1:1" ht="14.1" customHeight="1">
      <c r="A79" s="956"/>
    </row>
    <row r="196" spans="1:1" ht="14.1" customHeight="1">
      <c r="A196" s="159"/>
    </row>
    <row r="197" spans="1:1" ht="14.1" customHeight="1">
      <c r="A197" s="1046"/>
    </row>
    <row r="198" spans="1:1" ht="14.1" hidden="1" customHeight="1">
      <c r="A198" s="126" t="s">
        <v>41</v>
      </c>
    </row>
    <row r="199" spans="1:1" ht="14.1" hidden="1" customHeight="1">
      <c r="A199" s="127" t="s">
        <v>67</v>
      </c>
    </row>
    <row r="200" spans="1:1" ht="14.1" hidden="1" customHeight="1">
      <c r="A200" s="127" t="s">
        <v>42</v>
      </c>
    </row>
    <row r="201" spans="1:1" ht="14.1" hidden="1" customHeight="1">
      <c r="A201" s="127" t="s">
        <v>43</v>
      </c>
    </row>
    <row r="202" spans="1:1" ht="14.1" hidden="1" customHeight="1">
      <c r="A202" s="127" t="s">
        <v>44</v>
      </c>
    </row>
    <row r="203" spans="1:1" ht="14.1" hidden="1" customHeight="1">
      <c r="A203" s="127" t="s">
        <v>45</v>
      </c>
    </row>
    <row r="204" spans="1:1" ht="14.1" hidden="1" customHeight="1">
      <c r="A204" s="127" t="s">
        <v>46</v>
      </c>
    </row>
    <row r="205" spans="1:1" ht="14.1" hidden="1" customHeight="1">
      <c r="A205" s="127" t="s">
        <v>47</v>
      </c>
    </row>
    <row r="206" spans="1:1" ht="14.1" hidden="1" customHeight="1">
      <c r="A206" s="127" t="s">
        <v>48</v>
      </c>
    </row>
    <row r="207" spans="1:1" ht="14.1" hidden="1" customHeight="1">
      <c r="A207" s="127" t="s">
        <v>49</v>
      </c>
    </row>
    <row r="208" spans="1:1" ht="14.1" hidden="1" customHeight="1">
      <c r="A208" s="127" t="s">
        <v>50</v>
      </c>
    </row>
    <row r="209" spans="1:1" ht="14.1" hidden="1" customHeight="1">
      <c r="A209" s="127" t="s">
        <v>51</v>
      </c>
    </row>
    <row r="210" spans="1:1" ht="14.1" hidden="1" customHeight="1">
      <c r="A210" s="127" t="s">
        <v>52</v>
      </c>
    </row>
    <row r="211" spans="1:1" ht="14.1" hidden="1" customHeight="1">
      <c r="A211" s="127" t="s">
        <v>68</v>
      </c>
    </row>
    <row r="212" spans="1:1" ht="14.1" hidden="1" customHeight="1">
      <c r="A212" s="127" t="s">
        <v>53</v>
      </c>
    </row>
    <row r="213" spans="1:1" ht="14.1" hidden="1" customHeight="1">
      <c r="A213" s="127" t="s">
        <v>54</v>
      </c>
    </row>
    <row r="214" spans="1:1" ht="14.1" hidden="1" customHeight="1">
      <c r="A214" s="127" t="s">
        <v>55</v>
      </c>
    </row>
    <row r="215" spans="1:1" ht="14.1" hidden="1" customHeight="1">
      <c r="A215" s="127" t="s">
        <v>56</v>
      </c>
    </row>
    <row r="216" spans="1:1" ht="14.1" hidden="1" customHeight="1">
      <c r="A216" s="127" t="s">
        <v>57</v>
      </c>
    </row>
    <row r="217" spans="1:1" ht="14.1" hidden="1" customHeight="1">
      <c r="A217" s="127" t="s">
        <v>58</v>
      </c>
    </row>
    <row r="218" spans="1:1" ht="14.1" hidden="1" customHeight="1">
      <c r="A218" s="127" t="s">
        <v>59</v>
      </c>
    </row>
    <row r="219" spans="1:1" ht="14.1" hidden="1" customHeight="1">
      <c r="A219" s="127" t="s">
        <v>60</v>
      </c>
    </row>
    <row r="220" spans="1:1" ht="14.1" hidden="1" customHeight="1">
      <c r="A220" s="128" t="s">
        <v>61</v>
      </c>
    </row>
    <row r="221" spans="1:1" ht="14.1" hidden="1" customHeight="1">
      <c r="A221" s="128" t="s">
        <v>62</v>
      </c>
    </row>
    <row r="222" spans="1:1" ht="14.1" hidden="1" customHeight="1">
      <c r="A222" s="128" t="s">
        <v>63</v>
      </c>
    </row>
    <row r="223" spans="1:1" ht="14.1" hidden="1" customHeight="1">
      <c r="A223" s="128" t="s">
        <v>64</v>
      </c>
    </row>
    <row r="224" spans="1:1" ht="14.1" hidden="1" customHeight="1">
      <c r="A224" s="128" t="s">
        <v>69</v>
      </c>
    </row>
    <row r="225" spans="1:1" ht="14.1" hidden="1" customHeight="1">
      <c r="A225" s="128" t="s">
        <v>65</v>
      </c>
    </row>
    <row r="226" spans="1:1" ht="14.1" hidden="1" customHeight="1">
      <c r="A226" s="128" t="s">
        <v>66</v>
      </c>
    </row>
    <row r="227" spans="1:1" ht="14.1" hidden="1" customHeight="1"/>
  </sheetData>
  <phoneticPr fontId="0" type="noConversion"/>
  <dataValidations count="2">
    <dataValidation type="list" allowBlank="1" showInputMessage="1" showErrorMessage="1" sqref="A5:B5">
      <formula1>$A$196:$A$224</formula1>
    </dataValidation>
    <dataValidation type="list" showDropDown="1" showInputMessage="1" showErrorMessage="1" sqref="C5:D5">
      <formula1>$A$196:$A$224</formula1>
    </dataValidation>
  </dataValidations>
  <printOptions horizontalCentered="1"/>
  <pageMargins left="0.55000000000000004" right="0.4" top="0.25" bottom="0.25" header="0" footer="0.15"/>
  <pageSetup scale="50" orientation="landscape" r:id="rId1"/>
  <headerFooter alignWithMargins="0">
    <oddFooter xml:space="preserve">&amp;L&amp;9&amp;Z&amp;F\&amp;A&amp;C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41</vt:i4>
      </vt:variant>
    </vt:vector>
  </HeadingPairs>
  <TitlesOfParts>
    <vt:vector size="76" baseType="lpstr">
      <vt:lpstr>Summary</vt:lpstr>
      <vt:lpstr>Comparison-Disb Rpt to CA2</vt:lpstr>
      <vt:lpstr>ACTUAL FUND 1</vt:lpstr>
      <vt:lpstr>ACTUAL FUND 2</vt:lpstr>
      <vt:lpstr>ACTUAL FUND 7</vt:lpstr>
      <vt:lpstr>ACTUAL ALL OTHER FUND</vt:lpstr>
      <vt:lpstr>TOTAL</vt:lpstr>
      <vt:lpstr>Eastern Florida </vt:lpstr>
      <vt:lpstr>Broward</vt:lpstr>
      <vt:lpstr>Central Florida </vt:lpstr>
      <vt:lpstr>Chipola</vt:lpstr>
      <vt:lpstr>Daytona</vt:lpstr>
      <vt:lpstr>FL SouthWestern</vt:lpstr>
      <vt:lpstr>FSCJ</vt:lpstr>
      <vt:lpstr>Florida Keys</vt:lpstr>
      <vt:lpstr>Gulf Coast</vt:lpstr>
      <vt:lpstr>Hillsborough</vt:lpstr>
      <vt:lpstr>Indian River</vt:lpstr>
      <vt:lpstr>Florida Gateway</vt:lpstr>
      <vt:lpstr>Lake-Sumter</vt:lpstr>
      <vt:lpstr>SCF, Manatee</vt:lpstr>
      <vt:lpstr>Miami Dade</vt:lpstr>
      <vt:lpstr>North Florida</vt:lpstr>
      <vt:lpstr>Northwest Florida </vt:lpstr>
      <vt:lpstr>Palm Beach</vt:lpstr>
      <vt:lpstr>Pasco-Hernando</vt:lpstr>
      <vt:lpstr>Pensacola</vt:lpstr>
      <vt:lpstr>Polk</vt:lpstr>
      <vt:lpstr>Saint Johns</vt:lpstr>
      <vt:lpstr>Saint Pete</vt:lpstr>
      <vt:lpstr>Santa Fe</vt:lpstr>
      <vt:lpstr>Seminole</vt:lpstr>
      <vt:lpstr>South Florida</vt:lpstr>
      <vt:lpstr>Tallahassee</vt:lpstr>
      <vt:lpstr>Valencia</vt:lpstr>
      <vt:lpstr>'ACTUAL ALL OTHER FUND'!Print_Area</vt:lpstr>
      <vt:lpstr>'ACTUAL FUND 1'!Print_Area</vt:lpstr>
      <vt:lpstr>'ACTUAL FUND 2'!Print_Area</vt:lpstr>
      <vt:lpstr>'ACTUAL FUND 7'!Print_Area</vt:lpstr>
      <vt:lpstr>Broward!Print_Area</vt:lpstr>
      <vt:lpstr>'Central Florida '!Print_Area</vt:lpstr>
      <vt:lpstr>Chipola!Print_Area</vt:lpstr>
      <vt:lpstr>'Comparison-Disb Rpt to CA2'!Print_Area</vt:lpstr>
      <vt:lpstr>Daytona!Print_Area</vt:lpstr>
      <vt:lpstr>'Eastern Florida '!Print_Area</vt:lpstr>
      <vt:lpstr>'FL SouthWestern'!Print_Area</vt:lpstr>
      <vt:lpstr>'Florida Gateway'!Print_Area</vt:lpstr>
      <vt:lpstr>'Florida Keys'!Print_Area</vt:lpstr>
      <vt:lpstr>FSCJ!Print_Area</vt:lpstr>
      <vt:lpstr>'Gulf Coast'!Print_Area</vt:lpstr>
      <vt:lpstr>Hillsborough!Print_Area</vt:lpstr>
      <vt:lpstr>'Indian River'!Print_Area</vt:lpstr>
      <vt:lpstr>'Lake-Sumter'!Print_Area</vt:lpstr>
      <vt:lpstr>'Miami Dade'!Print_Area</vt:lpstr>
      <vt:lpstr>'North Florida'!Print_Area</vt:lpstr>
      <vt:lpstr>'Northwest Florida '!Print_Area</vt:lpstr>
      <vt:lpstr>'Palm Beach'!Print_Area</vt:lpstr>
      <vt:lpstr>'Pasco-Hernando'!Print_Area</vt:lpstr>
      <vt:lpstr>Pensacola!Print_Area</vt:lpstr>
      <vt:lpstr>Polk!Print_Area</vt:lpstr>
      <vt:lpstr>'Saint Johns'!Print_Area</vt:lpstr>
      <vt:lpstr>'Saint Pete'!Print_Area</vt:lpstr>
      <vt:lpstr>'Santa Fe'!Print_Area</vt:lpstr>
      <vt:lpstr>'SCF, Manatee'!Print_Area</vt:lpstr>
      <vt:lpstr>Seminole!Print_Area</vt:lpstr>
      <vt:lpstr>'South Florida'!Print_Area</vt:lpstr>
      <vt:lpstr>Summary!Print_Area</vt:lpstr>
      <vt:lpstr>Tallahassee!Print_Area</vt:lpstr>
      <vt:lpstr>TOTAL!Print_Area</vt:lpstr>
      <vt:lpstr>Valencia!Print_Area</vt:lpstr>
      <vt:lpstr>Print_Area</vt:lpstr>
      <vt:lpstr>'ACTUAL ALL OTHER FUND'!Print_Titles</vt:lpstr>
      <vt:lpstr>'ACTUAL FUND 1'!Print_Titles</vt:lpstr>
      <vt:lpstr>'ACTUAL FUND 2'!Print_Titles</vt:lpstr>
      <vt:lpstr>'ACTUAL FUND 7'!Print_Titles</vt:lpstr>
      <vt:lpstr>TOTAL!Print_Titles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Sophia</dc:creator>
  <cp:lastModifiedBy>Nieto, Eve</cp:lastModifiedBy>
  <cp:lastPrinted>2016-12-07T15:25:00Z</cp:lastPrinted>
  <dcterms:created xsi:type="dcterms:W3CDTF">2007-08-20T13:14:36Z</dcterms:created>
  <dcterms:modified xsi:type="dcterms:W3CDTF">2020-02-26T16:17:29Z</dcterms:modified>
</cp:coreProperties>
</file>