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Archive - AFR\2014-2015\2014-15 AFR Summaries\Consolidated 14-15 ADA Compliant\"/>
    </mc:Choice>
  </mc:AlternateContent>
  <bookViews>
    <workbookView xWindow="480" yWindow="135" windowWidth="27795" windowHeight="12015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19">PASCOHERNANDO!#REF!</definedName>
    <definedName name="_xlnm.Print_Area" localSheetId="20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C25" i="25" l="1"/>
  <c r="F14" i="25"/>
  <c r="F13" i="25"/>
  <c r="C11" i="25"/>
  <c r="C10" i="25"/>
  <c r="C6" i="25"/>
  <c r="A1" i="25"/>
  <c r="C8" i="25" s="1"/>
  <c r="C13" i="25" l="1"/>
  <c r="C27" i="25" s="1"/>
  <c r="F16" i="25"/>
  <c r="F17" i="25" s="1"/>
  <c r="B16" i="23" l="1"/>
  <c r="C25" i="23" s="1"/>
  <c r="F14" i="23"/>
  <c r="C11" i="23"/>
  <c r="C10" i="23"/>
  <c r="C6" i="23"/>
  <c r="A1" i="23"/>
  <c r="C8" i="23" s="1"/>
  <c r="F13" i="23" l="1"/>
  <c r="C13" i="23"/>
  <c r="C27" i="23" s="1"/>
  <c r="F16" i="23"/>
  <c r="F17" i="23" s="1"/>
  <c r="C25" i="22" l="1"/>
  <c r="F14" i="22"/>
  <c r="F13" i="22"/>
  <c r="F16" i="22" s="1"/>
  <c r="C11" i="22"/>
  <c r="C10" i="22"/>
  <c r="C6" i="22"/>
  <c r="A1" i="22"/>
  <c r="C8" i="22" s="1"/>
  <c r="C13" i="22" l="1"/>
  <c r="C27" i="22" s="1"/>
  <c r="F17" i="22"/>
  <c r="C25" i="21" l="1"/>
  <c r="F14" i="21"/>
  <c r="F13" i="21"/>
  <c r="F16" i="21" s="1"/>
  <c r="F17" i="21" s="1"/>
  <c r="C11" i="21"/>
  <c r="C10" i="21"/>
  <c r="C6" i="21"/>
  <c r="A1" i="21"/>
  <c r="C8" i="21" s="1"/>
  <c r="C13" i="21" l="1"/>
  <c r="C27" i="21" s="1"/>
  <c r="C25" i="20"/>
  <c r="F14" i="20"/>
  <c r="F13" i="20"/>
  <c r="C12" i="20"/>
  <c r="C11" i="20"/>
  <c r="C10" i="20"/>
  <c r="C6" i="20"/>
  <c r="A1" i="20"/>
  <c r="C8" i="20" s="1"/>
  <c r="F16" i="20" l="1"/>
  <c r="F17" i="20" s="1"/>
  <c r="C13" i="20"/>
  <c r="C27" i="20" s="1"/>
  <c r="C25" i="19" l="1"/>
  <c r="F14" i="19"/>
  <c r="F13" i="19"/>
  <c r="F16" i="19" s="1"/>
  <c r="C11" i="19"/>
  <c r="C10" i="19"/>
  <c r="C6" i="19"/>
  <c r="A1" i="19"/>
  <c r="C8" i="19" s="1"/>
  <c r="C13" i="19" l="1"/>
  <c r="C27" i="19" s="1"/>
  <c r="F17" i="19"/>
  <c r="B17" i="18" l="1"/>
  <c r="B15" i="18"/>
  <c r="F13" i="18" s="1"/>
  <c r="F14" i="18"/>
  <c r="C11" i="18"/>
  <c r="C10" i="18"/>
  <c r="C6" i="18"/>
  <c r="A1" i="18"/>
  <c r="C8" i="18" s="1"/>
  <c r="C13" i="18" l="1"/>
  <c r="F16" i="18"/>
  <c r="F17" i="18" s="1"/>
  <c r="C25" i="18"/>
  <c r="C27" i="18" l="1"/>
  <c r="C25" i="17"/>
  <c r="F14" i="17"/>
  <c r="F13" i="17"/>
  <c r="F16" i="17" s="1"/>
  <c r="C11" i="17"/>
  <c r="C10" i="17"/>
  <c r="C6" i="17"/>
  <c r="A1" i="17"/>
  <c r="C8" i="17" s="1"/>
  <c r="C13" i="17" l="1"/>
  <c r="C27" i="17" s="1"/>
  <c r="F17" i="17"/>
  <c r="C25" i="16" l="1"/>
  <c r="F14" i="16"/>
  <c r="F13" i="16"/>
  <c r="F16" i="16" s="1"/>
  <c r="F17" i="16" s="1"/>
  <c r="C11" i="16"/>
  <c r="C10" i="16"/>
  <c r="C6" i="16"/>
  <c r="A1" i="16"/>
  <c r="C8" i="16" s="1"/>
  <c r="C13" i="16" l="1"/>
  <c r="C27" i="16" s="1"/>
  <c r="C25" i="15"/>
  <c r="F14" i="15"/>
  <c r="F13" i="15"/>
  <c r="F16" i="15" s="1"/>
  <c r="F17" i="15" s="1"/>
  <c r="C11" i="15"/>
  <c r="C10" i="15"/>
  <c r="C6" i="15"/>
  <c r="A1" i="15"/>
  <c r="C8" i="15" s="1"/>
  <c r="C13" i="15" l="1"/>
  <c r="C27" i="15" s="1"/>
  <c r="C25" i="14"/>
  <c r="F14" i="14"/>
  <c r="F13" i="14"/>
  <c r="F16" i="14" s="1"/>
  <c r="C11" i="14"/>
  <c r="C10" i="14"/>
  <c r="C13" i="14" s="1"/>
  <c r="C6" i="14"/>
  <c r="A1" i="14"/>
  <c r="C8" i="14" s="1"/>
  <c r="C27" i="14" s="1"/>
  <c r="F17" i="14" l="1"/>
  <c r="C25" i="13"/>
  <c r="F14" i="13"/>
  <c r="F16" i="13" s="1"/>
  <c r="F13" i="13"/>
  <c r="C11" i="13"/>
  <c r="C10" i="13"/>
  <c r="C6" i="13"/>
  <c r="A1" i="13"/>
  <c r="C8" i="13" s="1"/>
  <c r="C13" i="13" l="1"/>
  <c r="C27" i="13" s="1"/>
  <c r="F17" i="13"/>
  <c r="C25" i="12" l="1"/>
  <c r="F14" i="12"/>
  <c r="F13" i="12"/>
  <c r="F16" i="12" s="1"/>
  <c r="C11" i="12"/>
  <c r="C10" i="12"/>
  <c r="C6" i="12"/>
  <c r="A1" i="12"/>
  <c r="C8" i="12" s="1"/>
  <c r="C13" i="12" l="1"/>
  <c r="C27" i="12" s="1"/>
  <c r="F17" i="12"/>
  <c r="C25" i="11" l="1"/>
  <c r="F14" i="11"/>
  <c r="F13" i="11"/>
  <c r="C11" i="11"/>
  <c r="C10" i="11"/>
  <c r="C13" i="11" s="1"/>
  <c r="C8" i="11"/>
  <c r="C27" i="11" s="1"/>
  <c r="C6" i="11"/>
  <c r="A1" i="11"/>
  <c r="F16" i="11" l="1"/>
  <c r="F17" i="11"/>
  <c r="C25" i="10" l="1"/>
  <c r="F14" i="10"/>
  <c r="F13" i="10"/>
  <c r="F16" i="10" s="1"/>
  <c r="C11" i="10"/>
  <c r="C10" i="10"/>
  <c r="C6" i="10"/>
  <c r="A1" i="10"/>
  <c r="C8" i="10" s="1"/>
  <c r="C13" i="10" l="1"/>
  <c r="C27" i="10" s="1"/>
  <c r="F17" i="10"/>
  <c r="C25" i="9" l="1"/>
  <c r="F14" i="9"/>
  <c r="F13" i="9"/>
  <c r="F16" i="9" s="1"/>
  <c r="F17" i="9" s="1"/>
  <c r="C11" i="9"/>
  <c r="C10" i="9"/>
  <c r="C6" i="9"/>
  <c r="A1" i="9"/>
  <c r="C8" i="9" s="1"/>
  <c r="C13" i="9" l="1"/>
  <c r="C27" i="9"/>
  <c r="C25" i="8"/>
  <c r="F14" i="8"/>
  <c r="F13" i="8"/>
  <c r="F16" i="8" s="1"/>
  <c r="F17" i="8" s="1"/>
  <c r="C11" i="8"/>
  <c r="C10" i="8"/>
  <c r="C6" i="8"/>
  <c r="A1" i="8"/>
  <c r="C8" i="8" s="1"/>
  <c r="C13" i="8" l="1"/>
  <c r="C27" i="8" s="1"/>
  <c r="C25" i="7"/>
  <c r="F14" i="7"/>
  <c r="F13" i="7"/>
  <c r="C12" i="7"/>
  <c r="C11" i="7"/>
  <c r="C10" i="7"/>
  <c r="C6" i="7"/>
  <c r="A1" i="7"/>
  <c r="C8" i="7" s="1"/>
  <c r="C13" i="7" l="1"/>
  <c r="C27" i="7"/>
  <c r="F16" i="7"/>
  <c r="F17" i="7" s="1"/>
  <c r="C25" i="6" l="1"/>
  <c r="F14" i="6"/>
  <c r="F13" i="6"/>
  <c r="F16" i="6" s="1"/>
  <c r="C11" i="6"/>
  <c r="C10" i="6"/>
  <c r="C6" i="6"/>
  <c r="A1" i="6"/>
  <c r="C8" i="6" s="1"/>
  <c r="C13" i="6" l="1"/>
  <c r="C27" i="6" s="1"/>
  <c r="F17" i="6"/>
  <c r="C25" i="5" l="1"/>
  <c r="F14" i="5"/>
  <c r="F13" i="5"/>
  <c r="C11" i="5"/>
  <c r="C10" i="5"/>
  <c r="C6" i="5"/>
  <c r="A1" i="5"/>
  <c r="C8" i="5" s="1"/>
  <c r="C13" i="5" l="1"/>
  <c r="C27" i="5"/>
  <c r="F16" i="5"/>
  <c r="F17" i="5" s="1"/>
  <c r="C25" i="4" l="1"/>
  <c r="F14" i="4"/>
  <c r="F13" i="4"/>
  <c r="F16" i="4" s="1"/>
  <c r="F17" i="4" s="1"/>
  <c r="C11" i="4"/>
  <c r="C10" i="4"/>
  <c r="C6" i="4"/>
  <c r="A1" i="4"/>
  <c r="C8" i="4" s="1"/>
  <c r="C13" i="4" l="1"/>
  <c r="C27" i="4" s="1"/>
  <c r="C25" i="3"/>
  <c r="F14" i="3"/>
  <c r="F13" i="3"/>
  <c r="F16" i="3" s="1"/>
  <c r="F17" i="3" s="1"/>
  <c r="C11" i="3"/>
  <c r="C10" i="3"/>
  <c r="C6" i="3"/>
  <c r="A1" i="3"/>
  <c r="C8" i="3" s="1"/>
  <c r="C13" i="3" l="1"/>
  <c r="C27" i="3" s="1"/>
  <c r="C25" i="1"/>
  <c r="F14" i="1"/>
  <c r="F13" i="1"/>
  <c r="F16" i="1" s="1"/>
  <c r="F17" i="1" s="1"/>
  <c r="C11" i="1"/>
  <c r="C10" i="1"/>
  <c r="C6" i="1"/>
  <c r="A1" i="1"/>
  <c r="C8" i="1" s="1"/>
  <c r="C13" i="1" l="1"/>
  <c r="C27" i="1" s="1"/>
  <c r="B16" i="2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<sst xmlns="http://schemas.openxmlformats.org/spreadsheetml/2006/main" count="970" uniqueCount="70">
  <si>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</si>
  <si>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</si>
  <si>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</si>
  <si>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</si>
  <si>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</si>
  <si>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</si>
  <si>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Computes Activities &amp; Services Columns for Percent Chart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</si>
  <si>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</si>
  <si>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</si>
  <si>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</si>
  <si>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</si>
  <si>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</si>
  <si>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</si>
  <si>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</si>
  <si>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</si>
  <si>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</si>
  <si>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</si>
  <si>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</si>
  <si>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</si>
  <si>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</si>
  <si>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</si>
  <si>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</si>
  <si>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</si>
  <si>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</si>
  <si>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</si>
  <si>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</si>
  <si>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</si>
  <si>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</si>
  <si>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</si>
  <si>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</si>
  <si>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</si>
  <si>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</si>
  <si>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</si>
  <si>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2014-15</t>
  </si>
  <si>
    <t>2015.v01</t>
  </si>
  <si>
    <t>For the 2014-15 Fiscal Year</t>
  </si>
  <si>
    <t>For the 2014-2015 Fiscal Year</t>
  </si>
  <si>
    <t>Theatre Class Field trip</t>
  </si>
  <si>
    <t>Carryover of previous years fund balances</t>
  </si>
  <si>
    <t>Interest/Dividend Income</t>
  </si>
  <si>
    <t>Investment/Cash Mgmt, Information Services, Institutional Research and Repairs and Renovation</t>
  </si>
  <si>
    <t>Agency Fund</t>
  </si>
  <si>
    <t>Interest Income</t>
  </si>
  <si>
    <t>Child Care Centers, Campus Cards, and Sustainability Council</t>
  </si>
  <si>
    <t>Allocated interest received.</t>
  </si>
  <si>
    <t>BOT approved transfer to help offset the cost of tutors for students.</t>
  </si>
  <si>
    <t>Other of $9,000.00 is a BOT approved transfer from student</t>
  </si>
  <si>
    <t>activities fees to help pay for the cost of tutors for students.</t>
  </si>
  <si>
    <t>Student Tournament Academic Teams</t>
  </si>
  <si>
    <t>48900/44100 Contributions to Student Activity Clubs from Foundation and an Individual.</t>
  </si>
  <si>
    <t>An adjustment to increase revenuesnses due to cancellation of a prior year Purchase Order</t>
  </si>
  <si>
    <t>Fines for lost student id cards; interest earned</t>
  </si>
  <si>
    <t>Expenditure not reported on 1314 report</t>
  </si>
  <si>
    <t>correct revenues to actual.  Revenue recognized when spent.  Excess revenue is carried forward.</t>
  </si>
  <si>
    <t>Additional revenue from replacement ID cards</t>
  </si>
  <si>
    <t>Other Sales and Services (Locker fees &amp; replacement student id cards $15,762.00, Interdepartmental sales of $534.71</t>
  </si>
  <si>
    <t>Child care payments for Santa Fe students' children</t>
  </si>
  <si>
    <t>ST. PETERSBURG COLLEGE</t>
  </si>
  <si>
    <t>2015.v02</t>
  </si>
  <si>
    <t>Miscellaneous revenue from club fundraisers</t>
  </si>
  <si>
    <t>SEMINOLE STATE COLLEGE OF FLORIDA</t>
  </si>
  <si>
    <t>Academic Success Center, Graduation Honor Chords, Help Desk, Respiratory, Humanities, Student Conclave-Physical Therapist Assistant Program, Success Imperative Minority Students, Center for Global Engagement, Read to Succeed - QEP</t>
  </si>
  <si>
    <t>SOUTH FLORIDA STATE COLLEGE</t>
  </si>
  <si>
    <t>TALLAHASSEE COMMUNITY COLLEGE</t>
  </si>
  <si>
    <t>Call Center Contractual Services, Avis Rentals, Shuttle Bus Contractual Lease and FCSAA Inst. Memb.</t>
  </si>
  <si>
    <t>VALENCIA COLLEGE</t>
  </si>
  <si>
    <t>Commencement</t>
  </si>
  <si>
    <t>Eastern, Central FL, Daytona, Florida Southwestern, Gulf Coast, Hillsborough, FL Gateway, Palm Beach, Pasco-Hernando, Pensacola, St. Pete, Santa Fe, South Florida</t>
  </si>
  <si>
    <t>Florida Southwestern, Hillsborough, FL Gateway, Manatee, Pasco-Hernando, Santa Fe, Seminole, Tallahassee, Valencia</t>
  </si>
  <si>
    <t>** DIFFERENCE IN $$ FOR GL 40850 IS DUE TO GASB AJEs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</si>
</sst>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203">
    <xf numFmtId="0" fontId="0" fillId="0" borderId="0" xfId="0"/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0" fillId="0" borderId="0" xfId="0"/>
    <xf numFmtId="0" fontId="4" fillId="0" borderId="0" xfId="3" applyNumberFormat="1" applyFont="1" applyAlignment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3" fillId="0" borderId="0" xfId="3" applyNumberFormat="1" applyFont="1" applyAlignment="1">
      <alignment horizontal="center"/>
    </xf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7" fillId="17" borderId="21" xfId="3" applyFont="1" applyFill="1" applyBorder="1" applyAlignment="1" applyProtection="1">
      <alignment horizontal="center"/>
    </xf>
    <xf numFmtId="0" fontId="7" fillId="17" borderId="0" xfId="3" applyFont="1" applyFill="1" applyBorder="1" applyProtection="1"/>
    <xf numFmtId="0" fontId="7" fillId="17" borderId="19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0" fontId="7" fillId="17" borderId="26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44" fontId="2" fillId="0" borderId="0" xfId="2" applyFont="1" applyBorder="1" applyProtection="1"/>
    <xf numFmtId="0" fontId="6" fillId="17" borderId="18" xfId="3" applyFont="1" applyFill="1" applyBorder="1" applyAlignment="1" applyProtection="1">
      <alignment horizontal="center" wrapText="1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1" xfId="3" applyFont="1" applyFill="1" applyBorder="1" applyAlignment="1" applyProtection="1">
      <alignment horizontal="left" vertical="top" wrapText="1"/>
      <protection locked="0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9" fillId="0" borderId="32" xfId="0" applyFont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0" fontId="58" fillId="60" borderId="0" xfId="0" applyFont="1" applyFill="1"/>
    <xf numFmtId="0" fontId="41" fillId="0" borderId="0" xfId="3" applyNumberFormat="1" applyFont="1" applyAlignment="1"/>
    <xf numFmtId="0" fontId="36" fillId="0" borderId="0" xfId="3" applyNumberFormat="1" applyFont="1" applyAlignment="1"/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wrapText="1"/>
    </xf>
    <xf numFmtId="0" fontId="6" fillId="17" borderId="19" xfId="3" applyFont="1" applyFill="1" applyBorder="1" applyAlignment="1" applyProtection="1">
      <alignment wrapText="1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6" fillId="17" borderId="18" xfId="3" applyFont="1" applyFill="1" applyBorder="1" applyAlignment="1" applyProtection="1"/>
    <xf numFmtId="0" fontId="6" fillId="17" borderId="18" xfId="3" applyFont="1" applyFill="1" applyBorder="1" applyAlignment="1" applyProtection="1">
      <alignment horizontal="left" wrapText="1"/>
    </xf>
    <xf numFmtId="0" fontId="6" fillId="17" borderId="18" xfId="3" applyFont="1" applyFill="1" applyBorder="1" applyAlignment="1" applyProtection="1">
      <alignment horizontal="left"/>
    </xf>
    <xf numFmtId="0" fontId="41" fillId="0" borderId="0" xfId="3" applyNumberFormat="1" applyFont="1" applyAlignment="1">
      <alignment horizontal="left"/>
    </xf>
    <xf numFmtId="0" fontId="4" fillId="0" borderId="0" xfId="3" applyFont="1" applyAlignment="1" applyProtection="1">
      <alignment horizontal="left"/>
    </xf>
    <xf numFmtId="0" fontId="0" fillId="0" borderId="0" xfId="0" applyAlignment="1">
      <alignment horizontal="left"/>
    </xf>
    <xf numFmtId="0" fontId="36" fillId="0" borderId="0" xfId="3" applyNumberFormat="1" applyFont="1" applyAlignment="1">
      <alignment horizontal="left"/>
    </xf>
    <xf numFmtId="0" fontId="3" fillId="0" borderId="0" xfId="3" applyNumberFormat="1" applyFont="1" applyAlignment="1">
      <alignment horizontal="left"/>
    </xf>
    <xf numFmtId="0" fontId="36" fillId="0" borderId="0" xfId="3" applyFont="1" applyAlignment="1" applyProtection="1">
      <alignment horizontal="left"/>
    </xf>
    <xf numFmtId="0" fontId="38" fillId="0" borderId="0" xfId="3" applyNumberFormat="1" applyFont="1" applyAlignment="1">
      <alignment horizontal="left"/>
    </xf>
    <xf numFmtId="0" fontId="2" fillId="0" borderId="0" xfId="3" applyNumberFormat="1" applyFont="1" applyAlignment="1">
      <alignment horizontal="left"/>
    </xf>
    <xf numFmtId="0" fontId="3" fillId="0" borderId="2" xfId="3" applyFont="1" applyBorder="1" applyAlignment="1" applyProtection="1">
      <alignment horizontal="left"/>
    </xf>
    <xf numFmtId="0" fontId="2" fillId="0" borderId="3" xfId="3" applyFont="1" applyBorder="1" applyAlignment="1" applyProtection="1">
      <alignment horizontal="left"/>
    </xf>
    <xf numFmtId="0" fontId="2" fillId="0" borderId="4" xfId="3" applyFont="1" applyBorder="1" applyAlignment="1" applyProtection="1">
      <alignment horizontal="left"/>
    </xf>
    <xf numFmtId="0" fontId="2" fillId="0" borderId="5" xfId="3" applyFont="1" applyBorder="1" applyAlignment="1" applyProtection="1">
      <alignment horizontal="left"/>
    </xf>
    <xf numFmtId="0" fontId="4" fillId="0" borderId="0" xfId="3" applyFont="1" applyFill="1" applyBorder="1" applyAlignment="1" applyProtection="1">
      <alignment horizontal="left"/>
    </xf>
    <xf numFmtId="0" fontId="36" fillId="0" borderId="6" xfId="3" applyFont="1" applyBorder="1" applyAlignment="1" applyProtection="1">
      <alignment horizontal="left"/>
    </xf>
    <xf numFmtId="39" fontId="2" fillId="0" borderId="7" xfId="4" applyNumberFormat="1" applyFont="1" applyBorder="1" applyAlignment="1" applyProtection="1">
      <alignment horizontal="left"/>
    </xf>
    <xf numFmtId="44" fontId="2" fillId="0" borderId="8" xfId="2" applyFont="1" applyFill="1" applyBorder="1" applyAlignment="1" applyProtection="1">
      <alignment horizontal="left"/>
    </xf>
    <xf numFmtId="43" fontId="4" fillId="15" borderId="0" xfId="1" applyFont="1" applyFill="1" applyBorder="1" applyAlignment="1" applyProtection="1">
      <alignment horizontal="left"/>
      <protection locked="0"/>
    </xf>
    <xf numFmtId="0" fontId="36" fillId="0" borderId="9" xfId="3" applyFont="1" applyBorder="1" applyAlignment="1" applyProtection="1">
      <alignment horizontal="left"/>
    </xf>
    <xf numFmtId="39" fontId="2" fillId="0" borderId="10" xfId="4" applyNumberFormat="1" applyFont="1" applyBorder="1" applyAlignment="1" applyProtection="1">
      <alignment horizontal="left"/>
    </xf>
    <xf numFmtId="39" fontId="2" fillId="0" borderId="11" xfId="4" applyNumberFormat="1" applyFont="1" applyBorder="1" applyAlignment="1" applyProtection="1">
      <alignment horizontal="left"/>
    </xf>
    <xf numFmtId="0" fontId="4" fillId="16" borderId="12" xfId="3" applyFont="1" applyFill="1" applyBorder="1" applyAlignment="1" applyProtection="1">
      <alignment horizontal="left"/>
    </xf>
    <xf numFmtId="0" fontId="4" fillId="16" borderId="13" xfId="3" applyFont="1" applyFill="1" applyBorder="1" applyAlignment="1" applyProtection="1">
      <alignment horizontal="left"/>
    </xf>
    <xf numFmtId="0" fontId="4" fillId="17" borderId="13" xfId="3" applyFont="1" applyFill="1" applyBorder="1" applyAlignment="1" applyProtection="1">
      <alignment horizontal="left"/>
    </xf>
    <xf numFmtId="0" fontId="4" fillId="17" borderId="14" xfId="3" applyFont="1" applyFill="1" applyBorder="1" applyAlignment="1" applyProtection="1">
      <alignment horizontal="left"/>
    </xf>
    <xf numFmtId="0" fontId="4" fillId="0" borderId="0" xfId="3" applyFont="1" applyFill="1" applyAlignment="1" applyProtection="1">
      <alignment horizontal="left"/>
    </xf>
    <xf numFmtId="0" fontId="36" fillId="0" borderId="15" xfId="3" applyFont="1" applyBorder="1" applyAlignment="1" applyProtection="1">
      <alignment horizontal="left"/>
    </xf>
    <xf numFmtId="39" fontId="2" fillId="0" borderId="16" xfId="4" applyNumberFormat="1" applyFont="1" applyBorder="1" applyAlignment="1" applyProtection="1">
      <alignment horizontal="left"/>
    </xf>
    <xf numFmtId="44" fontId="39" fillId="0" borderId="17" xfId="2" applyFont="1" applyFill="1" applyBorder="1" applyAlignment="1" applyProtection="1">
      <alignment horizontal="left"/>
    </xf>
    <xf numFmtId="0" fontId="6" fillId="17" borderId="0" xfId="3" applyFont="1" applyFill="1" applyBorder="1" applyAlignment="1" applyProtection="1">
      <alignment horizontal="left" wrapText="1"/>
    </xf>
    <xf numFmtId="0" fontId="6" fillId="17" borderId="19" xfId="3" applyFont="1" applyFill="1" applyBorder="1" applyAlignment="1" applyProtection="1">
      <alignment horizontal="left" wrapText="1"/>
    </xf>
    <xf numFmtId="0" fontId="2" fillId="0" borderId="20" xfId="3" applyFont="1" applyBorder="1" applyAlignment="1" applyProtection="1">
      <alignment horizontal="left"/>
    </xf>
    <xf numFmtId="0" fontId="7" fillId="17" borderId="21" xfId="3" applyFont="1" applyFill="1" applyBorder="1" applyAlignment="1" applyProtection="1">
      <alignment horizontal="left"/>
    </xf>
    <xf numFmtId="0" fontId="7" fillId="17" borderId="0" xfId="3" applyFont="1" applyFill="1" applyBorder="1" applyAlignment="1" applyProtection="1">
      <alignment horizontal="left"/>
    </xf>
    <xf numFmtId="0" fontId="7" fillId="17" borderId="19" xfId="3" applyFont="1" applyFill="1" applyBorder="1" applyAlignment="1" applyProtection="1">
      <alignment horizontal="left"/>
    </xf>
    <xf numFmtId="0" fontId="36" fillId="0" borderId="22" xfId="3" applyFont="1" applyBorder="1" applyAlignment="1" applyProtection="1">
      <alignment horizontal="left"/>
    </xf>
    <xf numFmtId="39" fontId="2" fillId="0" borderId="23" xfId="4" applyNumberFormat="1" applyFont="1" applyBorder="1" applyAlignment="1" applyProtection="1">
      <alignment horizontal="left"/>
    </xf>
    <xf numFmtId="44" fontId="39" fillId="0" borderId="24" xfId="2" applyFont="1" applyBorder="1" applyAlignment="1" applyProtection="1">
      <alignment horizontal="left"/>
    </xf>
    <xf numFmtId="44" fontId="7" fillId="17" borderId="18" xfId="2" applyFont="1" applyFill="1" applyBorder="1" applyAlignment="1" applyProtection="1">
      <alignment horizontal="left"/>
    </xf>
    <xf numFmtId="0" fontId="36" fillId="0" borderId="20" xfId="3" applyFont="1" applyBorder="1" applyAlignment="1" applyProtection="1">
      <alignment horizontal="left"/>
    </xf>
    <xf numFmtId="39" fontId="2" fillId="0" borderId="17" xfId="4" applyNumberFormat="1" applyFont="1" applyBorder="1" applyAlignment="1" applyProtection="1">
      <alignment horizontal="left"/>
    </xf>
    <xf numFmtId="43" fontId="8" fillId="15" borderId="0" xfId="1" applyFont="1" applyFill="1" applyBorder="1" applyAlignment="1" applyProtection="1">
      <alignment horizontal="left"/>
      <protection locked="0"/>
    </xf>
    <xf numFmtId="44" fontId="7" fillId="17" borderId="25" xfId="2" applyFont="1" applyFill="1" applyBorder="1" applyAlignment="1" applyProtection="1">
      <alignment horizontal="left"/>
    </xf>
    <xf numFmtId="44" fontId="39" fillId="15" borderId="16" xfId="2" applyFont="1" applyFill="1" applyBorder="1" applyAlignment="1" applyProtection="1">
      <alignment horizontal="left"/>
    </xf>
    <xf numFmtId="4" fontId="7" fillId="17" borderId="18" xfId="3" applyNumberFormat="1" applyFont="1" applyFill="1" applyBorder="1" applyAlignment="1" applyProtection="1">
      <alignment horizontal="left"/>
    </xf>
    <xf numFmtId="164" fontId="7" fillId="17" borderId="21" xfId="3" applyNumberFormat="1" applyFont="1" applyFill="1" applyBorder="1" applyAlignment="1" applyProtection="1">
      <alignment horizontal="left"/>
    </xf>
    <xf numFmtId="0" fontId="7" fillId="17" borderId="26" xfId="3" applyFont="1" applyFill="1" applyBorder="1" applyAlignment="1" applyProtection="1">
      <alignment horizontal="left"/>
    </xf>
    <xf numFmtId="0" fontId="3" fillId="0" borderId="0" xfId="3" applyFont="1" applyBorder="1" applyAlignment="1" applyProtection="1">
      <alignment horizontal="left"/>
    </xf>
    <xf numFmtId="44" fontId="39" fillId="15" borderId="45" xfId="2" applyFont="1" applyFill="1" applyBorder="1" applyAlignment="1" applyProtection="1">
      <alignment horizontal="left"/>
    </xf>
    <xf numFmtId="43" fontId="4" fillId="15" borderId="0" xfId="1" applyFont="1" applyFill="1" applyAlignment="1" applyProtection="1">
      <alignment horizontal="left"/>
      <protection locked="0"/>
    </xf>
    <xf numFmtId="44" fontId="2" fillId="0" borderId="0" xfId="2" applyFont="1" applyBorder="1" applyAlignment="1" applyProtection="1">
      <alignment horizontal="left"/>
    </xf>
    <xf numFmtId="44" fontId="2" fillId="0" borderId="8" xfId="2" applyFont="1" applyBorder="1" applyAlignment="1" applyProtection="1">
      <alignment horizontal="left"/>
    </xf>
    <xf numFmtId="44" fontId="2" fillId="0" borderId="27" xfId="2" applyFont="1" applyBorder="1" applyAlignment="1" applyProtection="1">
      <alignment horizontal="left"/>
    </xf>
    <xf numFmtId="0" fontId="4" fillId="0" borderId="28" xfId="3" applyFont="1" applyBorder="1" applyAlignment="1" applyProtection="1">
      <alignment horizontal="left"/>
    </xf>
    <xf numFmtId="0" fontId="4" fillId="0" borderId="29" xfId="3" applyFont="1" applyBorder="1" applyAlignment="1" applyProtection="1">
      <alignment horizontal="left"/>
    </xf>
    <xf numFmtId="0" fontId="4" fillId="0" borderId="30" xfId="3" applyFont="1" applyBorder="1" applyAlignment="1" applyProtection="1">
      <alignment horizontal="left"/>
    </xf>
    <xf numFmtId="0" fontId="4" fillId="0" borderId="0" xfId="3" applyFont="1" applyBorder="1" applyAlignment="1" applyProtection="1">
      <alignment horizontal="left"/>
    </xf>
    <xf numFmtId="0" fontId="10" fillId="18" borderId="34" xfId="5" applyFont="1" applyFill="1" applyBorder="1" applyAlignment="1">
      <alignment horizontal="left"/>
    </xf>
    <xf numFmtId="0" fontId="10" fillId="18" borderId="34" xfId="5" applyFont="1" applyFill="1" applyBorder="1" applyAlignment="1">
      <alignment horizontal="left" wrapText="1"/>
    </xf>
    <xf numFmtId="0" fontId="4" fillId="0" borderId="0" xfId="3" applyNumberFormat="1" applyFont="1" applyAlignment="1" applyProtection="1">
      <alignment horizontal="left"/>
    </xf>
    <xf numFmtId="0" fontId="11" fillId="19" borderId="35" xfId="6" applyFont="1" applyFill="1" applyBorder="1" applyAlignment="1">
      <alignment horizontal="left"/>
    </xf>
    <xf numFmtId="165" fontId="12" fillId="19" borderId="0" xfId="1" applyNumberFormat="1" applyFont="1" applyFill="1" applyAlignment="1">
      <alignment horizontal="left"/>
    </xf>
    <xf numFmtId="0" fontId="4" fillId="0" borderId="0" xfId="3" applyFont="1" applyAlignment="1" applyProtection="1"/>
    <xf numFmtId="0" fontId="0" fillId="0" borderId="0" xfId="0" applyAlignment="1"/>
    <xf numFmtId="0" fontId="3" fillId="0" borderId="0" xfId="3" applyNumberFormat="1" applyFont="1" applyAlignment="1"/>
    <xf numFmtId="0" fontId="36" fillId="0" borderId="0" xfId="3" applyFont="1" applyAlignment="1" applyProtection="1"/>
    <xf numFmtId="0" fontId="38" fillId="0" borderId="0" xfId="3" applyNumberFormat="1" applyFont="1" applyAlignment="1"/>
    <xf numFmtId="0" fontId="3" fillId="0" borderId="2" xfId="3" applyFont="1" applyBorder="1" applyAlignment="1" applyProtection="1"/>
    <xf numFmtId="0" fontId="2" fillId="0" borderId="3" xfId="3" applyFont="1" applyBorder="1" applyAlignment="1" applyProtection="1"/>
    <xf numFmtId="0" fontId="2" fillId="0" borderId="4" xfId="3" applyFont="1" applyBorder="1" applyAlignment="1" applyProtection="1"/>
    <xf numFmtId="0" fontId="2" fillId="0" borderId="5" xfId="3" applyFont="1" applyBorder="1" applyAlignment="1" applyProtection="1"/>
    <xf numFmtId="0" fontId="4" fillId="0" borderId="0" xfId="3" applyFont="1" applyFill="1" applyBorder="1" applyAlignment="1" applyProtection="1"/>
    <xf numFmtId="0" fontId="36" fillId="0" borderId="6" xfId="3" applyFont="1" applyBorder="1" applyAlignment="1" applyProtection="1"/>
    <xf numFmtId="39" fontId="2" fillId="0" borderId="7" xfId="4" applyNumberFormat="1" applyFont="1" applyBorder="1" applyAlignment="1" applyProtection="1"/>
    <xf numFmtId="44" fontId="2" fillId="0" borderId="8" xfId="2" applyFont="1" applyFill="1" applyBorder="1" applyAlignment="1" applyProtection="1"/>
    <xf numFmtId="43" fontId="4" fillId="15" borderId="0" xfId="1" applyFont="1" applyFill="1" applyBorder="1" applyAlignment="1" applyProtection="1">
      <protection locked="0"/>
    </xf>
    <xf numFmtId="0" fontId="36" fillId="0" borderId="9" xfId="3" applyFont="1" applyBorder="1" applyAlignment="1" applyProtection="1"/>
    <xf numFmtId="39" fontId="2" fillId="0" borderId="10" xfId="4" applyNumberFormat="1" applyFont="1" applyBorder="1" applyAlignment="1" applyProtection="1"/>
    <xf numFmtId="39" fontId="2" fillId="0" borderId="11" xfId="4" applyNumberFormat="1" applyFont="1" applyBorder="1" applyAlignment="1" applyProtection="1"/>
    <xf numFmtId="0" fontId="4" fillId="16" borderId="12" xfId="3" applyFont="1" applyFill="1" applyBorder="1" applyAlignment="1" applyProtection="1"/>
    <xf numFmtId="0" fontId="4" fillId="16" borderId="13" xfId="3" applyFont="1" applyFill="1" applyBorder="1" applyAlignment="1" applyProtection="1"/>
    <xf numFmtId="0" fontId="4" fillId="17" borderId="13" xfId="3" applyFont="1" applyFill="1" applyBorder="1" applyAlignment="1" applyProtection="1"/>
    <xf numFmtId="0" fontId="4" fillId="17" borderId="14" xfId="3" applyFont="1" applyFill="1" applyBorder="1" applyAlignment="1" applyProtection="1"/>
    <xf numFmtId="0" fontId="4" fillId="0" borderId="0" xfId="3" applyFont="1" applyFill="1" applyAlignment="1" applyProtection="1"/>
    <xf numFmtId="0" fontId="36" fillId="0" borderId="15" xfId="3" applyFont="1" applyBorder="1" applyAlignment="1" applyProtection="1"/>
    <xf numFmtId="39" fontId="2" fillId="0" borderId="16" xfId="4" applyNumberFormat="1" applyFont="1" applyBorder="1" applyAlignment="1" applyProtection="1"/>
    <xf numFmtId="44" fontId="39" fillId="0" borderId="17" xfId="2" applyFont="1" applyFill="1" applyBorder="1" applyAlignment="1" applyProtection="1"/>
    <xf numFmtId="0" fontId="2" fillId="0" borderId="20" xfId="3" applyFont="1" applyBorder="1" applyAlignment="1" applyProtection="1"/>
    <xf numFmtId="0" fontId="7" fillId="17" borderId="21" xfId="3" applyFont="1" applyFill="1" applyBorder="1" applyAlignment="1" applyProtection="1"/>
    <xf numFmtId="0" fontId="7" fillId="17" borderId="0" xfId="3" applyFont="1" applyFill="1" applyBorder="1" applyAlignment="1" applyProtection="1"/>
    <xf numFmtId="0" fontId="7" fillId="17" borderId="19" xfId="3" applyFont="1" applyFill="1" applyBorder="1" applyAlignment="1" applyProtection="1"/>
    <xf numFmtId="0" fontId="36" fillId="0" borderId="22" xfId="3" applyFont="1" applyBorder="1" applyAlignment="1" applyProtection="1"/>
    <xf numFmtId="39" fontId="2" fillId="0" borderId="23" xfId="4" applyNumberFormat="1" applyFont="1" applyBorder="1" applyAlignment="1" applyProtection="1"/>
    <xf numFmtId="44" fontId="39" fillId="0" borderId="24" xfId="2" applyFont="1" applyBorder="1" applyAlignment="1" applyProtection="1"/>
    <xf numFmtId="44" fontId="7" fillId="17" borderId="18" xfId="2" applyFont="1" applyFill="1" applyBorder="1" applyAlignment="1" applyProtection="1"/>
    <xf numFmtId="0" fontId="36" fillId="0" borderId="20" xfId="3" applyFont="1" applyBorder="1" applyAlignment="1" applyProtection="1"/>
    <xf numFmtId="39" fontId="2" fillId="0" borderId="17" xfId="4" applyNumberFormat="1" applyFont="1" applyBorder="1" applyAlignment="1" applyProtection="1"/>
    <xf numFmtId="44" fontId="7" fillId="17" borderId="25" xfId="2" applyFont="1" applyFill="1" applyBorder="1" applyAlignment="1" applyProtection="1"/>
    <xf numFmtId="44" fontId="39" fillId="15" borderId="16" xfId="2" applyFont="1" applyFill="1" applyBorder="1" applyAlignment="1" applyProtection="1"/>
    <xf numFmtId="4" fontId="7" fillId="17" borderId="18" xfId="3" applyNumberFormat="1" applyFont="1" applyFill="1" applyBorder="1" applyAlignment="1" applyProtection="1"/>
    <xf numFmtId="164" fontId="7" fillId="17" borderId="21" xfId="3" applyNumberFormat="1" applyFont="1" applyFill="1" applyBorder="1" applyAlignment="1" applyProtection="1"/>
    <xf numFmtId="0" fontId="7" fillId="17" borderId="2" xfId="3" applyFont="1" applyFill="1" applyBorder="1" applyAlignment="1" applyProtection="1"/>
    <xf numFmtId="0" fontId="7" fillId="17" borderId="26" xfId="3" applyFont="1" applyFill="1" applyBorder="1" applyAlignment="1" applyProtection="1"/>
    <xf numFmtId="0" fontId="3" fillId="0" borderId="0" xfId="3" applyFont="1" applyBorder="1" applyAlignment="1" applyProtection="1"/>
    <xf numFmtId="0" fontId="40" fillId="0" borderId="20" xfId="3" applyNumberFormat="1" applyFont="1" applyBorder="1" applyAlignment="1" applyProtection="1"/>
    <xf numFmtId="44" fontId="39" fillId="15" borderId="45" xfId="2" applyFont="1" applyFill="1" applyBorder="1" applyAlignment="1" applyProtection="1"/>
    <xf numFmtId="43" fontId="4" fillId="15" borderId="0" xfId="1" applyFont="1" applyFill="1" applyAlignment="1" applyProtection="1">
      <protection locked="0"/>
    </xf>
    <xf numFmtId="44" fontId="2" fillId="0" borderId="0" xfId="2" applyFont="1" applyBorder="1" applyAlignment="1" applyProtection="1"/>
    <xf numFmtId="44" fontId="2" fillId="0" borderId="8" xfId="2" applyFont="1" applyBorder="1" applyAlignment="1" applyProtection="1"/>
    <xf numFmtId="44" fontId="2" fillId="0" borderId="27" xfId="2" applyFont="1" applyBorder="1" applyAlignment="1" applyProtection="1"/>
    <xf numFmtId="0" fontId="4" fillId="0" borderId="28" xfId="3" applyFont="1" applyBorder="1" applyAlignment="1" applyProtection="1"/>
    <xf numFmtId="0" fontId="4" fillId="0" borderId="29" xfId="3" applyFont="1" applyBorder="1" applyAlignment="1" applyProtection="1"/>
    <xf numFmtId="0" fontId="4" fillId="0" borderId="30" xfId="3" applyFont="1" applyBorder="1" applyAlignment="1" applyProtection="1"/>
    <xf numFmtId="0" fontId="4" fillId="0" borderId="0" xfId="3" applyFont="1" applyBorder="1" applyAlignment="1" applyProtection="1"/>
    <xf numFmtId="0" fontId="10" fillId="18" borderId="34" xfId="5" applyFont="1" applyFill="1" applyBorder="1" applyAlignment="1"/>
    <xf numFmtId="0" fontId="10" fillId="18" borderId="34" xfId="5" applyFont="1" applyFill="1" applyBorder="1" applyAlignment="1">
      <alignment wrapText="1"/>
    </xf>
    <xf numFmtId="165" fontId="12" fillId="19" borderId="0" xfId="1" applyNumberFormat="1" applyFont="1" applyFill="1" applyAlignment="1"/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4"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externalLink" Target="externalLinks/externalLink13.xml"/><Relationship Id="rId47" Type="http://schemas.openxmlformats.org/officeDocument/2006/relationships/externalLink" Target="externalLinks/externalLink18.xml"/><Relationship Id="rId50" Type="http://schemas.openxmlformats.org/officeDocument/2006/relationships/externalLink" Target="externalLinks/externalLink21.xml"/><Relationship Id="rId55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46" Type="http://schemas.openxmlformats.org/officeDocument/2006/relationships/externalLink" Target="externalLinks/externalLink17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2.xml"/><Relationship Id="rId54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externalLink" Target="externalLinks/externalLink11.xml"/><Relationship Id="rId45" Type="http://schemas.openxmlformats.org/officeDocument/2006/relationships/externalLink" Target="externalLinks/externalLink16.xml"/><Relationship Id="rId53" Type="http://schemas.openxmlformats.org/officeDocument/2006/relationships/externalLink" Target="externalLinks/externalLink24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49" Type="http://schemas.openxmlformats.org/officeDocument/2006/relationships/externalLink" Target="externalLinks/externalLink20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4" Type="http://schemas.openxmlformats.org/officeDocument/2006/relationships/externalLink" Target="externalLinks/externalLink15.xml"/><Relationship Id="rId52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externalLink" Target="externalLinks/externalLink14.xml"/><Relationship Id="rId48" Type="http://schemas.openxmlformats.org/officeDocument/2006/relationships/externalLink" Target="externalLinks/externalLink19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2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SC%20at%20Jacksonville%20FINAL%2011.20.15%20-%20TD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lorida%20Keys%20FINAL%2011.19.15%20-%20TD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Gulf%20Coast%20FINAL%2011.24.15%20-%20TD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Hillsborough%20REVISED%20(did%20not%20send%20to%20DFS)%20%2011.24.15%20-%20TD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Indian%20River%20FINAL%2011.19.15%20-%20TDR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lorida%20Gateway%20FINAL%2011.19.15%20-%20TDR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Lake%20Sumter%20FINAL%2011.19.15%20-%20TD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State%20College%20of%20Florida-Manatee%20FINAL%2011.19.15%20-%20TD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Miami%20Dade%20REVISED%20FINAL%2011.23.15%20-%20TD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North%20Florida%20FINAL%2011.20.15%20-%20TD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Northwest%20Florida%20FINAL%2011.19.15%20-%20TD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Palm%20Beach%20FINAL%2011.20.15%20-%20TD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Pasco%20Hernando%20FINAL%2011.23.15%20-%20TD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Pensacola%20FINAL%2011.23.15%20-%20TDR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Polk%20FINAL%2011.23.15%20-%20TD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St%20Johns%20River%20FINAL%2011.23.15%20-%20TD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Santa%20Fe%20FINAL%2011.24.15%20-%20TD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Work/Reports%20&amp;%20Surveys/AFR/2013-2014/College%20AFRs/Eastern%20Florida/Eastern%20Florida%202013-14%20AFR%20Workbook%202014%20v03%20JRD%207-31-14%20JRD%20REVISED%208-15-14%20JRD%2011-20-14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Eastern%20FINAL%2011.23.15%20-%20TD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Broward%20FINAL%2011.18.15%20-%20TD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Central%20Florida%20FINAL%2011.20.15%20-%20TD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Chipola%20FINAL%2011.19.15%20-%20TD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Daytona%20State%20FINAL%2011.18.15%20-%20TD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14-2015/College%20AFRs/~Sent%20to%20DFS%20&amp;%20AG/AFR%20Workbook%202015%20Florida%20Southwestern%20FINAL%2012.2.15%20-%20TD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STATE COLLEGE AT JACKSONVILLE</v>
          </cell>
        </row>
      </sheetData>
      <sheetData sheetId="3"/>
      <sheetData sheetId="4">
        <row r="213">
          <cell r="O213">
            <v>1665716.66</v>
          </cell>
        </row>
        <row r="214">
          <cell r="O214">
            <v>155463.15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KEYS COMMUNITY COLLEGE</v>
          </cell>
        </row>
      </sheetData>
      <sheetData sheetId="3"/>
      <sheetData sheetId="4">
        <row r="213">
          <cell r="O213">
            <v>153114.94</v>
          </cell>
        </row>
        <row r="214">
          <cell r="O21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GULF COAST STATE COLLEGE</v>
          </cell>
        </row>
      </sheetData>
      <sheetData sheetId="3"/>
      <sheetData sheetId="4">
        <row r="213">
          <cell r="O213">
            <v>719442.81</v>
          </cell>
        </row>
        <row r="214">
          <cell r="O214">
            <v>7289.16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 refreshError="1"/>
      <sheetData sheetId="1" refreshError="1"/>
      <sheetData sheetId="2">
        <row r="3">
          <cell r="C3" t="str">
            <v>2015.v02</v>
          </cell>
        </row>
        <row r="5">
          <cell r="C5" t="str">
            <v>HILLSBOROUGH COMMUNITY COLLEGE</v>
          </cell>
        </row>
      </sheetData>
      <sheetData sheetId="3" refreshError="1"/>
      <sheetData sheetId="4">
        <row r="213">
          <cell r="O213">
            <v>3866942.92</v>
          </cell>
        </row>
        <row r="214">
          <cell r="O21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2015.v03</v>
          </cell>
        </row>
        <row r="5">
          <cell r="C5" t="str">
            <v>INDIAN RIVER STATE COLLEGE</v>
          </cell>
        </row>
      </sheetData>
      <sheetData sheetId="3"/>
      <sheetData sheetId="4">
        <row r="213">
          <cell r="O213">
            <v>1213336.4099999999</v>
          </cell>
        </row>
        <row r="214">
          <cell r="O214">
            <v>225081.01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GATEWAY COLLEGE</v>
          </cell>
        </row>
      </sheetData>
      <sheetData sheetId="3"/>
      <sheetData sheetId="4">
        <row r="213">
          <cell r="O213">
            <v>230496.64000000001</v>
          </cell>
        </row>
        <row r="214">
          <cell r="O214">
            <v>4902.12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LAKE-SUMTER STATE COLLEGE</v>
          </cell>
        </row>
      </sheetData>
      <sheetData sheetId="3"/>
      <sheetData sheetId="4">
        <row r="213">
          <cell r="O213">
            <v>563246.65</v>
          </cell>
        </row>
        <row r="214">
          <cell r="O214">
            <v>10936.37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STATE COLLEGE OF FLORIDA, MANATEE-SARASOTA</v>
          </cell>
        </row>
      </sheetData>
      <sheetData sheetId="3"/>
      <sheetData sheetId="4">
        <row r="213">
          <cell r="O213">
            <v>1556433.96</v>
          </cell>
        </row>
        <row r="214">
          <cell r="O214">
            <v>79012.649999999994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2015.v04</v>
          </cell>
        </row>
        <row r="5">
          <cell r="C5" t="str">
            <v>MIAMI DADE COLLEGE</v>
          </cell>
        </row>
      </sheetData>
      <sheetData sheetId="3"/>
      <sheetData sheetId="4">
        <row r="213">
          <cell r="O213">
            <v>11588061.050000001</v>
          </cell>
        </row>
        <row r="214">
          <cell r="O214">
            <v>522920.34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NORTH FLORIDA COMMUNITY COLLEGE</v>
          </cell>
        </row>
      </sheetData>
      <sheetData sheetId="3"/>
      <sheetData sheetId="4">
        <row r="213">
          <cell r="O213">
            <v>111121.5</v>
          </cell>
        </row>
        <row r="214">
          <cell r="O21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NORTHWEST FLORIDA STATE COLLEGE</v>
          </cell>
        </row>
      </sheetData>
      <sheetData sheetId="3"/>
      <sheetData sheetId="4">
        <row r="213">
          <cell r="O213">
            <v>639782</v>
          </cell>
        </row>
        <row r="214">
          <cell r="O214">
            <v>72553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2015.v03</v>
          </cell>
        </row>
        <row r="5">
          <cell r="C5" t="str">
            <v>PALM BEACH STATE COLLEGE</v>
          </cell>
        </row>
      </sheetData>
      <sheetData sheetId="3"/>
      <sheetData sheetId="4">
        <row r="213">
          <cell r="O213">
            <v>2944498.06</v>
          </cell>
        </row>
        <row r="214">
          <cell r="O214">
            <v>174080.34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PASCO-HERNANDO STATE COLLEGE</v>
          </cell>
        </row>
      </sheetData>
      <sheetData sheetId="3"/>
      <sheetData sheetId="4">
        <row r="213">
          <cell r="O213">
            <v>1505905.65</v>
          </cell>
        </row>
        <row r="214">
          <cell r="O214">
            <v>26568.79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PENSACOLA STATE COLLEGE</v>
          </cell>
        </row>
      </sheetData>
      <sheetData sheetId="3"/>
      <sheetData sheetId="4">
        <row r="213">
          <cell r="O213">
            <v>964663.09</v>
          </cell>
        </row>
        <row r="214">
          <cell r="O21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VLOOKUPS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POLK STATE COLLEGE</v>
          </cell>
        </row>
      </sheetData>
      <sheetData sheetId="3"/>
      <sheetData sheetId="4">
        <row r="213">
          <cell r="O213">
            <v>1345801.75</v>
          </cell>
        </row>
        <row r="214">
          <cell r="O214">
            <v>191118.04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ST. JOHNS RIVER STATE COLLEGE</v>
          </cell>
        </row>
      </sheetData>
      <sheetData sheetId="3"/>
      <sheetData sheetId="4">
        <row r="213">
          <cell r="O213">
            <v>849999.78</v>
          </cell>
        </row>
        <row r="214">
          <cell r="O214">
            <v>49149.72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SANTA FE COLLEGE</v>
          </cell>
        </row>
      </sheetData>
      <sheetData sheetId="3"/>
      <sheetData sheetId="4">
        <row r="213">
          <cell r="O213">
            <v>2183793.0099999998</v>
          </cell>
        </row>
        <row r="214">
          <cell r="O214">
            <v>118617.95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 Information"/>
      <sheetName val="Check Sheet"/>
      <sheetName val="Accounts by GL"/>
      <sheetName val="Adjustment Form"/>
      <sheetName val="DOEFSDownload"/>
      <sheetName val="SNP"/>
      <sheetName val="SRECNP"/>
      <sheetName val="SCF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DOEAGLDownload"/>
    </sheetNames>
    <sheetDataSet>
      <sheetData sheetId="0">
        <row r="3">
          <cell r="C3" t="str">
            <v>2014.v03</v>
          </cell>
        </row>
        <row r="45">
          <cell r="A45" t="str">
            <v>BROWARD COLLEGE</v>
          </cell>
        </row>
        <row r="46">
          <cell r="A46" t="str">
            <v>CHIPOLA COLLEGE</v>
          </cell>
        </row>
        <row r="47">
          <cell r="A47" t="str">
            <v>COLLEGE OF CENTRAL FLORIDA</v>
          </cell>
        </row>
        <row r="48">
          <cell r="A48" t="str">
            <v>DAYTONA STATE COLLEGE</v>
          </cell>
        </row>
        <row r="49">
          <cell r="A49" t="str">
            <v>EASTERN FLORIDA STATE COLLEGE</v>
          </cell>
        </row>
        <row r="50">
          <cell r="A50" t="str">
            <v>FLORIDA SOUTHWESTERN STATE COLLEGE</v>
          </cell>
        </row>
        <row r="51">
          <cell r="A51" t="str">
            <v>FLORIDA GATEWAY COLLEGE</v>
          </cell>
        </row>
        <row r="52">
          <cell r="A52" t="str">
            <v>FLORIDA KEYS COMMUNITY COLLEGE</v>
          </cell>
        </row>
        <row r="53">
          <cell r="A53" t="str">
            <v>FLORIDA STATE COLLEGE AT JACKSONVILLE</v>
          </cell>
        </row>
        <row r="54">
          <cell r="A54" t="str">
            <v>GULF COAST STATE COLLEGE</v>
          </cell>
        </row>
        <row r="55">
          <cell r="A55" t="str">
            <v>HILLSBOROUGH COMMUNITY COLLEGE</v>
          </cell>
        </row>
        <row r="56">
          <cell r="A56" t="str">
            <v>INDIAN RIVER STATE COLLEGE</v>
          </cell>
        </row>
        <row r="57">
          <cell r="A57" t="str">
            <v>LAKE-SUMTER STATE COLLEGE</v>
          </cell>
        </row>
        <row r="58">
          <cell r="A58" t="str">
            <v>MIAMI DADE COLLEGE</v>
          </cell>
        </row>
        <row r="59">
          <cell r="A59" t="str">
            <v>NORTH FLORIDA COMMUNITY COLLEGE</v>
          </cell>
        </row>
        <row r="60">
          <cell r="A60" t="str">
            <v>NORTHWEST FLORIDA STATE COLLEGE</v>
          </cell>
        </row>
        <row r="61">
          <cell r="A61" t="str">
            <v>PALM BEACH STATE COLLEGE</v>
          </cell>
        </row>
        <row r="62">
          <cell r="A62" t="str">
            <v>PASCO-HERNANDO STATE COLLEGE</v>
          </cell>
        </row>
        <row r="63">
          <cell r="A63" t="str">
            <v>PENSACOLA STATE COLLEGE</v>
          </cell>
        </row>
        <row r="64">
          <cell r="A64" t="str">
            <v>POLK STATE COLLEGE</v>
          </cell>
        </row>
        <row r="65">
          <cell r="A65" t="str">
            <v>SANTA FE COLLEGE</v>
          </cell>
        </row>
        <row r="66">
          <cell r="A66" t="str">
            <v>SEMINOLE STATE COLLEGE OF FLORIDA</v>
          </cell>
        </row>
        <row r="67">
          <cell r="A67" t="str">
            <v>SOUTH FLORIDA STATE COLLEGE</v>
          </cell>
        </row>
        <row r="68">
          <cell r="A68" t="str">
            <v>ST. JOHNS RIVER STATE COLLEGE</v>
          </cell>
        </row>
        <row r="69">
          <cell r="A69" t="str">
            <v>ST. PETERSBURG COLLEGE</v>
          </cell>
        </row>
        <row r="70">
          <cell r="A70" t="str">
            <v>STATE COLLEGE OF FLORIDA, MANATEE-SARASOTA</v>
          </cell>
        </row>
        <row r="71">
          <cell r="A71" t="str">
            <v>TALLAHASSEE COMMUNITY COLLEGE</v>
          </cell>
        </row>
        <row r="72">
          <cell r="A72" t="str">
            <v>VALENCIA COLLEGE</v>
          </cell>
        </row>
      </sheetData>
      <sheetData sheetId="1" refreshError="1"/>
      <sheetData sheetId="2">
        <row r="205">
          <cell r="O205">
            <v>2056124.85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2015.v03</v>
          </cell>
        </row>
        <row r="5">
          <cell r="C5" t="str">
            <v>EASTERN FLORIDA STATE COLLEGE</v>
          </cell>
        </row>
      </sheetData>
      <sheetData sheetId="3"/>
      <sheetData sheetId="4">
        <row r="213">
          <cell r="O213">
            <v>1934495.19</v>
          </cell>
        </row>
        <row r="214">
          <cell r="O214">
            <v>82524.639999999999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BROWARD COLLEGE</v>
          </cell>
        </row>
      </sheetData>
      <sheetData sheetId="3"/>
      <sheetData sheetId="4">
        <row r="213">
          <cell r="O213">
            <v>6304543.6699999999</v>
          </cell>
        </row>
        <row r="214">
          <cell r="O214">
            <v>251672.97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COLLEGE OF CENTRAL FLORIDA</v>
          </cell>
        </row>
      </sheetData>
      <sheetData sheetId="3"/>
      <sheetData sheetId="4">
        <row r="213">
          <cell r="O213">
            <v>1105468.49</v>
          </cell>
        </row>
        <row r="214">
          <cell r="O214">
            <v>81417.42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CHIPOLA COLLEGE</v>
          </cell>
        </row>
      </sheetData>
      <sheetData sheetId="3"/>
      <sheetData sheetId="4">
        <row r="213">
          <cell r="O213">
            <v>172926</v>
          </cell>
        </row>
        <row r="214">
          <cell r="O214">
            <v>21852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FCS Notes Sched Inv &amp; Cash"/>
      <sheetName val="Tuition and Fee Report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DAYTONA STATE COLLEGE</v>
          </cell>
        </row>
      </sheetData>
      <sheetData sheetId="3"/>
      <sheetData sheetId="4">
        <row r="213">
          <cell r="O213">
            <v>2097345.4</v>
          </cell>
        </row>
        <row r="214">
          <cell r="O21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 Form"/>
      <sheetName val="DOEFSDownload"/>
      <sheetName val="Contact Information"/>
      <sheetName val="Check Sheet"/>
      <sheetName val="Accounts by GL"/>
      <sheetName val="SNP"/>
      <sheetName val="SRECNP"/>
      <sheetName val="SCF"/>
      <sheetName val="Exp by Function"/>
      <sheetName val="CIF"/>
      <sheetName val="Dist Learning"/>
      <sheetName val="Student Activity Fee Report"/>
      <sheetName val="Tuition and Fee Report"/>
      <sheetName val="FCS Notes Sched Inv &amp; Cash"/>
      <sheetName val="FCS Notes Sched LTD"/>
      <sheetName val="FCS Notes Sched Cap Assets"/>
      <sheetName val="CU Notes Sched"/>
      <sheetName val="CU1-Deposits"/>
      <sheetName val="CU2-Other Investments"/>
      <sheetName val="CU3-Deficit Ending Equity"/>
      <sheetName val="CU5-Prior Period Adjustment"/>
      <sheetName val="CU6-Chges in Long Term Liab."/>
      <sheetName val="CU7-Bonds Payable"/>
      <sheetName val="CU8-Install. Purc. Contract"/>
      <sheetName val="CUR1-Operating Leases"/>
      <sheetName val="CUR2-Construct. &amp; Other Sig."/>
      <sheetName val="CUR3-Related Party Transactions"/>
      <sheetName val="Prior Year Adj Form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S"/>
      <sheetName val="DOEAGLDownload"/>
    </sheetNames>
    <sheetDataSet>
      <sheetData sheetId="0"/>
      <sheetData sheetId="1"/>
      <sheetData sheetId="2">
        <row r="3">
          <cell r="C3" t="str">
            <v>2015.v02</v>
          </cell>
        </row>
        <row r="5">
          <cell r="C5" t="str">
            <v>FLORIDA SOUTHWESTERN STATE COLLEGE</v>
          </cell>
        </row>
      </sheetData>
      <sheetData sheetId="3"/>
      <sheetData sheetId="4">
        <row r="213">
          <cell r="O213">
            <v>2046009.9400000002</v>
          </cell>
        </row>
        <row r="214">
          <cell r="O214">
            <v>174952.44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5">
          <cell r="A115" t="str">
            <v>EASTERN FLORIDA STATE COLLEGE</v>
          </cell>
          <cell r="B115">
            <v>45.5</v>
          </cell>
        </row>
        <row r="116">
          <cell r="A116" t="str">
            <v>BROWARD COLLEGE</v>
          </cell>
          <cell r="B116">
            <v>1989276.22</v>
          </cell>
        </row>
        <row r="117">
          <cell r="A117" t="str">
            <v>COLLEGE OF CENTRAL FLORIDA</v>
          </cell>
          <cell r="B117">
            <v>6198.15</v>
          </cell>
        </row>
        <row r="118">
          <cell r="A118" t="str">
            <v>CHIPOLA COLLEGE</v>
          </cell>
          <cell r="B118">
            <v>16687.419999999998</v>
          </cell>
        </row>
        <row r="119">
          <cell r="A119" t="str">
            <v>DAYTONA STATE COLLEGE</v>
          </cell>
          <cell r="B119">
            <v>763776.93</v>
          </cell>
        </row>
        <row r="120">
          <cell r="A120" t="str">
            <v>FLORIDA SOUTHWESTERN STATE COLLEGE</v>
          </cell>
          <cell r="B120">
            <v>429672.09</v>
          </cell>
        </row>
        <row r="121">
          <cell r="A121" t="str">
            <v>FLORIDA STATE COLLEGE AT JACKSONVILLE</v>
          </cell>
          <cell r="B121">
            <v>657972.89</v>
          </cell>
        </row>
        <row r="122">
          <cell r="A122" t="str">
            <v>FLORIDA KEYS COMMUNITY COLLEGE</v>
          </cell>
          <cell r="B122">
            <v>85325.8</v>
          </cell>
        </row>
        <row r="123">
          <cell r="A123" t="str">
            <v>GULF COAST STATE COLLEGE</v>
          </cell>
          <cell r="B123">
            <v>153506.03</v>
          </cell>
        </row>
        <row r="124">
          <cell r="A124" t="str">
            <v>HILLSBOROUGH COMMUNITY COLLEGE</v>
          </cell>
          <cell r="B124">
            <v>273284.23</v>
          </cell>
        </row>
        <row r="125">
          <cell r="A125" t="str">
            <v>INDIAN RIVER STATE COLLEGE</v>
          </cell>
          <cell r="B125">
            <v>278000.37</v>
          </cell>
        </row>
        <row r="126">
          <cell r="A126" t="str">
            <v>FLORIDA GATEWAY COLLEGE</v>
          </cell>
          <cell r="B126">
            <v>26691.7</v>
          </cell>
        </row>
        <row r="127">
          <cell r="A127" t="str">
            <v>LAKE-SUMTER STATE COLLEGE</v>
          </cell>
          <cell r="B127">
            <v>67051.41</v>
          </cell>
        </row>
        <row r="128">
          <cell r="A128" t="str">
            <v>STATE COLLEGE OF FLORIDA, MANATEE-SARASOTA</v>
          </cell>
          <cell r="B128">
            <v>1113342.07</v>
          </cell>
        </row>
        <row r="129">
          <cell r="A129" t="str">
            <v>MIAMI DADE COLLEGE</v>
          </cell>
          <cell r="B129">
            <v>8341705.7300000004</v>
          </cell>
        </row>
        <row r="130">
          <cell r="A130" t="str">
            <v>NORTH FLORIDA COMMUNITY COLLEGE</v>
          </cell>
          <cell r="B130">
            <v>129812.01</v>
          </cell>
        </row>
        <row r="131">
          <cell r="A131" t="str">
            <v>NORTHWEST FLORIDA STATE COLLEGE</v>
          </cell>
          <cell r="B131">
            <v>159551.07999999999</v>
          </cell>
        </row>
        <row r="132">
          <cell r="A132" t="str">
            <v>PALM BEACH STATE COLLEGE</v>
          </cell>
          <cell r="B132">
            <v>1073109.28</v>
          </cell>
        </row>
        <row r="133">
          <cell r="A133" t="str">
            <v>PASCO-HERNANDO STATE COLLEGE</v>
          </cell>
          <cell r="B133">
            <v>150953.95000000001</v>
          </cell>
        </row>
        <row r="134">
          <cell r="A134" t="str">
            <v>PENSACOLA STATE COLLEGE</v>
          </cell>
          <cell r="B134">
            <v>14703.06</v>
          </cell>
        </row>
        <row r="135">
          <cell r="A135" t="str">
            <v>POLK STATE COLLEGE</v>
          </cell>
          <cell r="B135">
            <v>-52591.02</v>
          </cell>
        </row>
        <row r="136">
          <cell r="A136" t="str">
            <v>ST. JOHNS RIVER STATE COLLEGE</v>
          </cell>
          <cell r="B136">
            <v>-4901.41</v>
          </cell>
        </row>
        <row r="137">
          <cell r="A137" t="str">
            <v>ST. PETERSBURG COLLEGE</v>
          </cell>
          <cell r="B137">
            <v>3338427.45</v>
          </cell>
        </row>
        <row r="138">
          <cell r="A138" t="str">
            <v>SANTA FE COLLEGE</v>
          </cell>
          <cell r="B138">
            <v>477780.74</v>
          </cell>
        </row>
        <row r="139">
          <cell r="A139" t="str">
            <v>SEMINOLE STATE COLLEGE OF FLORIDA</v>
          </cell>
          <cell r="B139">
            <v>755270.58</v>
          </cell>
        </row>
        <row r="140">
          <cell r="A140" t="str">
            <v>SOUTH FLORIDA STATE COLLEGE</v>
          </cell>
          <cell r="B140">
            <v>46904.3</v>
          </cell>
        </row>
        <row r="141">
          <cell r="A141" t="str">
            <v>TALLAHASSEE COMMUNITY COLLEGE</v>
          </cell>
          <cell r="B141">
            <v>670038.9</v>
          </cell>
        </row>
        <row r="142">
          <cell r="A142" t="str">
            <v>VALENCIA COLLEGE</v>
          </cell>
          <cell r="B142">
            <v>1626709.51</v>
          </cell>
        </row>
      </sheetData>
      <sheetData sheetId="4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14.28515625" style="32" customWidth="1"/>
    <col min="8" max="8" width="9.28515625" style="32" customWidth="1"/>
    <col min="9" max="9" width="14.5703125" style="32" customWidth="1"/>
    <col min="10" max="16384" width="22.85546875" style="32"/>
  </cols>
  <sheetData>
    <row r="1" spans="1:28" ht="18">
      <c r="A1" s="74" t="s">
        <v>32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35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">
        <v>34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SUM(EASTERNFL:VALENCIA!C8)</f>
        <v>22588304.969999999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SUM(EASTERNFL:VALENCIA!C10)</f>
        <v>59859302.950000003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SUM(EASTERNFL:VALENCIA!C11)</f>
        <v>3230333.0000000005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f>SUM(EASTERNFL:VALENCIA!C12)</f>
        <v>504530.42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63594166.370000005</v>
      </c>
      <c r="D13" s="47"/>
      <c r="E13" s="35"/>
      <c r="F13" s="60">
        <f>B15+B16</f>
        <v>46100451.730000004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18535140.339999996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f>SUM(EASTERNFL:VALENCIA!B15)</f>
        <v>31827575.810000002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f>SUM(EASTERNFL:VALENCIA!B16)</f>
        <v>14272875.919999998</v>
      </c>
      <c r="C16" s="25"/>
      <c r="D16" s="44"/>
      <c r="E16" s="35"/>
      <c r="F16" s="60">
        <f>F13+F14</f>
        <v>64635592.07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f>SUM(EASTERNFL:VALENCIA!B17)</f>
        <v>6603176.6599999992</v>
      </c>
      <c r="C17" s="25"/>
      <c r="D17" s="44"/>
      <c r="E17" s="35"/>
      <c r="F17" s="56">
        <f>F14/F16</f>
        <v>0.28676368153209669</v>
      </c>
      <c r="G17" s="57" t="s">
        <v>17</v>
      </c>
      <c r="H17" s="58"/>
      <c r="I17" s="59"/>
    </row>
    <row r="18" spans="1:9" ht="15.75">
      <c r="A18" s="26" t="s">
        <v>18</v>
      </c>
      <c r="B18" s="27">
        <f>SUM(EASTERNFL:VALENCIA!B18)</f>
        <v>530443.76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f>SUM(EASTERNFL:VALENCIA!B19)</f>
        <v>675195.45000000007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f>SUM(EASTERNFL:VALENCIA!B20)</f>
        <v>179202.77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f>SUM(EASTERNFL:VALENCIA!B21)</f>
        <v>365692.68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f>SUM(EASTERNFL:VALENCIA!B22)</f>
        <v>206106.87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f>SUM(EASTERNFL:VALENCIA!B23)</f>
        <v>8504167.040000001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f>SUM(EASTERNFL:VALENCIA!B24)</f>
        <v>1471155.11</v>
      </c>
      <c r="C24" s="25"/>
      <c r="D24" s="43"/>
      <c r="E24" s="35"/>
      <c r="F24" s="35"/>
      <c r="G24" s="35"/>
      <c r="H24" s="35"/>
      <c r="I24" s="35"/>
    </row>
    <row r="25" spans="1:9" ht="15.75">
      <c r="A25" s="24" t="s">
        <v>25</v>
      </c>
      <c r="B25" s="18"/>
      <c r="C25" s="30">
        <f>SUM(B15:B24)</f>
        <v>64635592.07</v>
      </c>
      <c r="D25" s="43"/>
      <c r="E25" s="35"/>
      <c r="F25" s="35"/>
      <c r="G25" s="35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35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21546879.270000003</v>
      </c>
      <c r="D27" s="35"/>
      <c r="E27" s="35"/>
      <c r="F27" s="35"/>
      <c r="G27" s="35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5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 ht="27" customHeight="1">
      <c r="A30" s="79" t="s">
        <v>67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 ht="29.25" customHeight="1">
      <c r="A32" s="79" t="s">
        <v>68</v>
      </c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3" spans="1:4">
      <c r="A53" s="73" t="s">
        <v>69</v>
      </c>
    </row>
    <row r="54" spans="1:4" ht="14.25" customHeight="1">
      <c r="A54" s="34"/>
      <c r="B54" s="35"/>
      <c r="C54" s="35"/>
      <c r="D54" s="35"/>
    </row>
    <row r="56" spans="1:4" ht="23.25" hidden="1" customHeight="1">
      <c r="A56" s="1" t="s">
        <v>30</v>
      </c>
      <c r="B56" s="2" t="s">
        <v>31</v>
      </c>
      <c r="C56" s="33"/>
      <c r="D56" s="35"/>
    </row>
    <row r="57" spans="1:4" ht="15" hidden="1" customHeight="1">
      <c r="A57" s="3" t="str">
        <f>'[3]Contact Information'!A45</f>
        <v>BROWARD COLLEGE</v>
      </c>
      <c r="B57" s="4"/>
      <c r="C57" s="33"/>
      <c r="D57" s="35"/>
    </row>
    <row r="58" spans="1:4" ht="15" hidden="1" customHeight="1">
      <c r="A58" s="3" t="str">
        <f>'[3]Contact Information'!A46</f>
        <v>CHIPOLA COLLEGE</v>
      </c>
      <c r="B58" s="4"/>
      <c r="C58" s="33"/>
      <c r="D58" s="35"/>
    </row>
    <row r="59" spans="1:4" ht="15" hidden="1" customHeight="1">
      <c r="A59" s="3" t="str">
        <f>'[3]Contact Information'!A47</f>
        <v>COLLEGE OF CENTRAL FLORIDA</v>
      </c>
      <c r="B59" s="4"/>
      <c r="C59" s="33"/>
      <c r="D59" s="35"/>
    </row>
    <row r="60" spans="1:4" ht="15" hidden="1" customHeight="1">
      <c r="A60" s="3" t="str">
        <f>'[3]Contact Information'!A48</f>
        <v>DAYTONA STATE COLLEGE</v>
      </c>
      <c r="B60" s="4"/>
      <c r="C60" s="33"/>
      <c r="D60" s="35"/>
    </row>
    <row r="61" spans="1:4" ht="15" hidden="1" customHeight="1">
      <c r="A61" s="3" t="str">
        <f>'[3]Contact Information'!A49</f>
        <v>EASTERN FLORIDA STATE COLLEGE</v>
      </c>
      <c r="B61" s="4"/>
      <c r="C61" s="33"/>
      <c r="D61" s="35"/>
    </row>
    <row r="62" spans="1:4" ht="15" hidden="1" customHeight="1">
      <c r="A62" s="3" t="str">
        <f>'[3]Contact Information'!A50</f>
        <v>FLORIDA SOUTHWESTERN STATE COLLEGE</v>
      </c>
      <c r="B62" s="4"/>
      <c r="C62" s="33"/>
      <c r="D62" s="35"/>
    </row>
    <row r="63" spans="1:4" ht="15" hidden="1" customHeight="1">
      <c r="A63" s="3" t="str">
        <f>'[3]Contact Information'!A51</f>
        <v>FLORIDA GATEWAY COLLEGE</v>
      </c>
      <c r="B63" s="4"/>
      <c r="C63" s="33"/>
      <c r="D63" s="35"/>
    </row>
    <row r="64" spans="1:4" ht="15" hidden="1" customHeight="1">
      <c r="A64" s="3" t="str">
        <f>'[3]Contact Information'!A52</f>
        <v>FLORIDA KEYS COMMUNITY COLLEGE</v>
      </c>
      <c r="B64" s="4"/>
      <c r="C64" s="33"/>
      <c r="D64" s="35"/>
    </row>
    <row r="65" spans="1:3" ht="15" hidden="1" customHeight="1">
      <c r="A65" s="3" t="str">
        <f>'[3]Contact Information'!A53</f>
        <v>FLORIDA STATE COLLEGE AT JACKSONVILLE</v>
      </c>
      <c r="B65" s="4"/>
      <c r="C65" s="33"/>
    </row>
    <row r="66" spans="1:3" ht="15" hidden="1" customHeight="1">
      <c r="A66" s="3" t="str">
        <f>'[3]Contact Information'!A54</f>
        <v>GULF COAST STATE COLLEGE</v>
      </c>
      <c r="B66" s="4"/>
      <c r="C66" s="33"/>
    </row>
    <row r="67" spans="1:3" ht="15" hidden="1" customHeight="1">
      <c r="A67" s="3" t="str">
        <f>'[3]Contact Information'!A55</f>
        <v>HILLSBOROUGH COMMUNITY COLLEGE</v>
      </c>
      <c r="B67" s="4"/>
      <c r="C67" s="33"/>
    </row>
    <row r="68" spans="1:3" ht="15" hidden="1" customHeight="1">
      <c r="A68" s="3" t="str">
        <f>'[3]Contact Information'!A56</f>
        <v>INDIAN RIVER STATE COLLEGE</v>
      </c>
      <c r="B68" s="4"/>
      <c r="C68" s="33"/>
    </row>
    <row r="69" spans="1:3" ht="15" hidden="1" customHeight="1">
      <c r="A69" s="3" t="str">
        <f>'[3]Contact Information'!A57</f>
        <v>LAKE-SUMTER STATE COLLEGE</v>
      </c>
      <c r="B69" s="4"/>
      <c r="C69" s="33"/>
    </row>
    <row r="70" spans="1:3" ht="15" hidden="1" customHeight="1">
      <c r="A70" s="3" t="str">
        <f>'[3]Contact Information'!A58</f>
        <v>MIAMI DADE COLLEGE</v>
      </c>
      <c r="B70" s="4"/>
      <c r="C70" s="33"/>
    </row>
    <row r="71" spans="1:3" ht="15" hidden="1" customHeight="1">
      <c r="A71" s="3" t="str">
        <f>'[3]Contact Information'!A59</f>
        <v>NORTH FLORIDA COMMUNITY COLLEGE</v>
      </c>
      <c r="B71" s="4"/>
      <c r="C71" s="33"/>
    </row>
    <row r="72" spans="1:3" ht="15" hidden="1" customHeight="1">
      <c r="A72" s="3" t="str">
        <f>'[3]Contact Information'!A60</f>
        <v>NORTHWEST FLORIDA STATE COLLEGE</v>
      </c>
      <c r="B72" s="4"/>
      <c r="C72" s="33"/>
    </row>
    <row r="73" spans="1:3" ht="15" hidden="1" customHeight="1">
      <c r="A73" s="3" t="str">
        <f>'[3]Contact Information'!A61</f>
        <v>PALM BEACH STATE COLLEGE</v>
      </c>
      <c r="B73" s="4"/>
      <c r="C73" s="33"/>
    </row>
    <row r="74" spans="1:3" ht="15" hidden="1" customHeight="1">
      <c r="A74" s="3" t="str">
        <f>'[3]Contact Information'!A62</f>
        <v>PASCO-HERNANDO STATE COLLEGE</v>
      </c>
      <c r="B74" s="4"/>
      <c r="C74" s="33"/>
    </row>
    <row r="75" spans="1:3" ht="15" hidden="1" customHeight="1">
      <c r="A75" s="3" t="str">
        <f>'[3]Contact Information'!A63</f>
        <v>PENSACOLA STATE COLLEGE</v>
      </c>
      <c r="B75" s="4"/>
      <c r="C75" s="33"/>
    </row>
    <row r="76" spans="1:3" ht="15" hidden="1" customHeight="1">
      <c r="A76" s="3" t="str">
        <f>'[3]Contact Information'!A64</f>
        <v>POLK STATE COLLEGE</v>
      </c>
      <c r="B76" s="4"/>
      <c r="C76" s="33"/>
    </row>
    <row r="77" spans="1:3" ht="15" hidden="1" customHeight="1">
      <c r="A77" s="3" t="str">
        <f>'[3]Contact Information'!A65</f>
        <v>SANTA FE COLLEGE</v>
      </c>
      <c r="B77" s="4"/>
      <c r="C77" s="33"/>
    </row>
    <row r="78" spans="1:3" ht="15" hidden="1" customHeight="1">
      <c r="A78" s="3" t="str">
        <f>'[3]Contact Information'!A66</f>
        <v>SEMINOLE STATE COLLEGE OF FLORIDA</v>
      </c>
      <c r="B78" s="4"/>
      <c r="C78" s="33"/>
    </row>
    <row r="79" spans="1:3" ht="15" hidden="1" customHeight="1">
      <c r="A79" s="3" t="str">
        <f>'[3]Contact Information'!A67</f>
        <v>SOUTH FLORIDA STATE COLLEGE</v>
      </c>
      <c r="B79" s="4"/>
      <c r="C79" s="33"/>
    </row>
    <row r="80" spans="1:3" ht="15" hidden="1" customHeight="1">
      <c r="A80" s="3" t="str">
        <f>'[3]Contact Information'!A68</f>
        <v>ST. JOHNS RIVER STATE COLLEGE</v>
      </c>
      <c r="B80" s="4"/>
      <c r="C80" s="33"/>
    </row>
    <row r="81" spans="1:3" ht="15" hidden="1" customHeight="1">
      <c r="A81" s="3" t="str">
        <f>'[3]Contact Information'!A69</f>
        <v>ST. PETERSBURG COLLEGE</v>
      </c>
      <c r="B81" s="4"/>
      <c r="C81" s="33"/>
    </row>
    <row r="82" spans="1:3" ht="15" hidden="1" customHeight="1">
      <c r="A82" s="3" t="str">
        <f>'[3]Contact Information'!A70</f>
        <v>STATE COLLEGE OF FLORIDA, MANATEE-SARASOTA</v>
      </c>
      <c r="B82" s="4"/>
      <c r="C82" s="33"/>
    </row>
    <row r="83" spans="1:3" ht="15" hidden="1" customHeight="1">
      <c r="A83" s="3" t="str">
        <f>'[3]Contact Information'!A71</f>
        <v>TALLAHASSEE COMMUNITY COLLEGE</v>
      </c>
      <c r="B83" s="4"/>
      <c r="C83" s="33"/>
    </row>
    <row r="84" spans="1:3" ht="15" hidden="1" customHeight="1">
      <c r="A84" s="3" t="str">
        <f>'[3]Contact Information'!A72</f>
        <v>VALENCIA COLLEGE</v>
      </c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73" priority="6">
      <formula>$C$12&lt;&gt;0</formula>
    </cfRule>
  </conditionalFormatting>
  <conditionalFormatting sqref="A29">
    <cfRule type="expression" dxfId="172" priority="5">
      <formula>$C$12&lt;&gt;0</formula>
    </cfRule>
  </conditionalFormatting>
  <conditionalFormatting sqref="A32:C32">
    <cfRule type="expression" dxfId="171" priority="4">
      <formula>$B$24&lt;&gt;0</formula>
    </cfRule>
  </conditionalFormatting>
  <conditionalFormatting sqref="A31">
    <cfRule type="expression" dxfId="170" priority="3">
      <formula>$B$24&lt;&gt;0</formula>
    </cfRule>
  </conditionalFormatting>
  <conditionalFormatting sqref="A12">
    <cfRule type="expression" dxfId="169" priority="2">
      <formula>$C$12&lt;&gt;0</formula>
    </cfRule>
  </conditionalFormatting>
  <conditionalFormatting sqref="A24">
    <cfRule type="expression" dxfId="168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7.85546875" style="32" customWidth="1"/>
    <col min="10" max="16384" width="22.85546875" style="32"/>
  </cols>
  <sheetData>
    <row r="1" spans="1:28" ht="18">
      <c r="A1" s="74" t="str">
        <f>'[12]Contact Information'!$C$5</f>
        <v>GULF COAST STATE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'[12]Contact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VLOOKUP($A$1,[12]VLOOKUPS!A115:B142,2,FALSE)</f>
        <v>153506.03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'[12]Accounts by GL'!O213</f>
        <v>719442.81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'[12]Accounts by GL'!O214</f>
        <v>7289.16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200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726931.97000000009</v>
      </c>
      <c r="D13" s="47"/>
      <c r="E13" s="35"/>
      <c r="F13" s="60">
        <f>B15+B16</f>
        <v>823844.25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0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457042.8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366801.45</v>
      </c>
      <c r="C16" s="25"/>
      <c r="D16" s="44"/>
      <c r="E16" s="35"/>
      <c r="F16" s="60">
        <f>F13+F14</f>
        <v>823844.25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823844.25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56593.750000000116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 t="s">
        <v>41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19" priority="6">
      <formula>$C$12&lt;&gt;0</formula>
    </cfRule>
  </conditionalFormatting>
  <conditionalFormatting sqref="A29">
    <cfRule type="expression" dxfId="118" priority="5">
      <formula>$C$12&lt;&gt;0</formula>
    </cfRule>
  </conditionalFormatting>
  <conditionalFormatting sqref="A32:C32">
    <cfRule type="expression" dxfId="117" priority="4">
      <formula>$B$24&lt;&gt;0</formula>
    </cfRule>
  </conditionalFormatting>
  <conditionalFormatting sqref="A31">
    <cfRule type="expression" dxfId="116" priority="3">
      <formula>$B$24&lt;&gt;0</formula>
    </cfRule>
  </conditionalFormatting>
  <conditionalFormatting sqref="A12">
    <cfRule type="expression" dxfId="115" priority="2">
      <formula>$C$12&lt;&gt;0</formula>
    </cfRule>
  </conditionalFormatting>
  <conditionalFormatting sqref="A24">
    <cfRule type="expression" dxfId="11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.140625" style="32" customWidth="1"/>
    <col min="10" max="16384" width="22.85546875" style="32"/>
  </cols>
  <sheetData>
    <row r="1" spans="1:28" ht="18">
      <c r="A1" s="74" t="str">
        <f>'[13]Contact Information'!$C$5</f>
        <v>HILLSBOROUGH COMMUNITY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'[13]Contact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VLOOKUP($A$1,[13]VLOOKUPS!A115:B142,2,FALSE)</f>
        <v>273284.23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'[13]Accounts by GL'!O213</f>
        <v>3866942.92</v>
      </c>
      <c r="D10" s="47"/>
      <c r="E10" s="35"/>
      <c r="F10" s="86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'[13]Accounts by GL'!O214</f>
        <v>0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1935.3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3868878.2199999997</v>
      </c>
      <c r="D13" s="47"/>
      <c r="E13" s="35"/>
      <c r="F13" s="60">
        <f>B15+B16</f>
        <v>3161236.44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741577.19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2760481.06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400755.38</v>
      </c>
      <c r="C16" s="25"/>
      <c r="D16" s="44"/>
      <c r="E16" s="35"/>
      <c r="F16" s="60">
        <f>F13+F14</f>
        <v>3902813.63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370294.72</v>
      </c>
      <c r="C17" s="25"/>
      <c r="D17" s="44"/>
      <c r="E17" s="35"/>
      <c r="F17" s="56">
        <f>F14/F16</f>
        <v>0.19001091527908801</v>
      </c>
      <c r="G17" s="57" t="s">
        <v>17</v>
      </c>
      <c r="H17" s="58"/>
      <c r="I17" s="59"/>
    </row>
    <row r="18" spans="1:9" ht="15.75">
      <c r="A18" s="26" t="s">
        <v>18</v>
      </c>
      <c r="B18" s="27">
        <v>109037.29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139925.9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122319.28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3902813.63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239348.81999999983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 t="s">
        <v>42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 ht="15" customHeight="1">
      <c r="A32" s="79" t="s">
        <v>43</v>
      </c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13" priority="6">
      <formula>$C$12&lt;&gt;0</formula>
    </cfRule>
  </conditionalFormatting>
  <conditionalFormatting sqref="A29">
    <cfRule type="expression" dxfId="112" priority="5">
      <formula>$C$12&lt;&gt;0</formula>
    </cfRule>
  </conditionalFormatting>
  <conditionalFormatting sqref="A32:C32">
    <cfRule type="expression" dxfId="111" priority="4">
      <formula>$B$24&lt;&gt;0</formula>
    </cfRule>
  </conditionalFormatting>
  <conditionalFormatting sqref="A31">
    <cfRule type="expression" dxfId="110" priority="3">
      <formula>$B$24&lt;&gt;0</formula>
    </cfRule>
  </conditionalFormatting>
  <conditionalFormatting sqref="A12">
    <cfRule type="expression" dxfId="109" priority="2">
      <formula>$C$12&lt;&gt;0</formula>
    </cfRule>
  </conditionalFormatting>
  <conditionalFormatting sqref="A24">
    <cfRule type="expression" dxfId="10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7.85546875" style="32" customWidth="1"/>
    <col min="10" max="16384" width="22.85546875" style="32"/>
  </cols>
  <sheetData>
    <row r="1" spans="1:28" ht="18">
      <c r="A1" s="74" t="str">
        <f>'[14]Contact Information'!$C$5</f>
        <v>INDIAN RIVER STATE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'[14]Contact Information'!C3</f>
        <v>2015.v03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VLOOKUP($A$1,[14]VLOOKUPS!A115:B142,2,FALSE)</f>
        <v>278000.37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'[14]Accounts by GL'!O213</f>
        <v>1213336.4099999999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'[14]Accounts by GL'!O214</f>
        <v>225081.01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1438417.42</v>
      </c>
      <c r="D13" s="47"/>
      <c r="E13" s="35"/>
      <c r="F13" s="60">
        <f>B15+B16</f>
        <v>1096524.53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229699.34999999998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355175.87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741348.66</v>
      </c>
      <c r="C16" s="25"/>
      <c r="D16" s="44"/>
      <c r="E16" s="35"/>
      <c r="F16" s="60">
        <f>F13+F14</f>
        <v>1326223.8799999999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1326.71</v>
      </c>
      <c r="C17" s="25"/>
      <c r="D17" s="44"/>
      <c r="E17" s="35"/>
      <c r="F17" s="56">
        <f>F14/F16</f>
        <v>0.17319801993008901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203391.24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24981.4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1326223.8799999999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390193.91000000015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07" priority="6">
      <formula>$C$12&lt;&gt;0</formula>
    </cfRule>
  </conditionalFormatting>
  <conditionalFormatting sqref="A29">
    <cfRule type="expression" dxfId="106" priority="5">
      <formula>$C$12&lt;&gt;0</formula>
    </cfRule>
  </conditionalFormatting>
  <conditionalFormatting sqref="A32:C32">
    <cfRule type="expression" dxfId="105" priority="4">
      <formula>$B$24&lt;&gt;0</formula>
    </cfRule>
  </conditionalFormatting>
  <conditionalFormatting sqref="A31">
    <cfRule type="expression" dxfId="104" priority="3">
      <formula>$B$24&lt;&gt;0</formula>
    </cfRule>
  </conditionalFormatting>
  <conditionalFormatting sqref="A12">
    <cfRule type="expression" dxfId="103" priority="2">
      <formula>$C$12&lt;&gt;0</formula>
    </cfRule>
  </conditionalFormatting>
  <conditionalFormatting sqref="A24">
    <cfRule type="expression" dxfId="10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.42578125" style="32" customWidth="1"/>
    <col min="10" max="16384" width="22.85546875" style="32"/>
  </cols>
  <sheetData>
    <row r="1" spans="1:28" ht="18">
      <c r="A1" s="74" t="str">
        <f>'[15]Contact Information'!$C$5</f>
        <v>FLORIDA GATEWAY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'[15]Contact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VLOOKUP($A$1,[15]VLOOKUPS!A115:B142,2,FALSE)</f>
        <v>26691.7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'[15]Accounts by GL'!O213</f>
        <v>230496.64000000001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'[15]Accounts by GL'!O214</f>
        <v>4902.12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160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235558.76</v>
      </c>
      <c r="D13" s="47"/>
      <c r="E13" s="35"/>
      <c r="F13" s="60">
        <f>B15+B16</f>
        <v>127957.13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127700.42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127957.13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0</v>
      </c>
      <c r="C16" s="25"/>
      <c r="D16" s="44"/>
      <c r="E16" s="35"/>
      <c r="F16" s="60">
        <f>F13+F14</f>
        <v>255657.55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0.49949794168018902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118700.42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9000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255657.55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6592.9100000000326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 t="s">
        <v>44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 ht="15" customHeight="1">
      <c r="A32" s="79" t="s">
        <v>45</v>
      </c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 t="s">
        <v>46</v>
      </c>
      <c r="C35" s="43"/>
      <c r="D35" s="43"/>
    </row>
    <row r="36" spans="1:4" ht="15" hidden="1" customHeight="1">
      <c r="A36" s="35"/>
      <c r="B36" s="43" t="s">
        <v>47</v>
      </c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01" priority="6">
      <formula>$C$12&lt;&gt;0</formula>
    </cfRule>
  </conditionalFormatting>
  <conditionalFormatting sqref="A29">
    <cfRule type="expression" dxfId="100" priority="5">
      <formula>$C$12&lt;&gt;0</formula>
    </cfRule>
  </conditionalFormatting>
  <conditionalFormatting sqref="A32:C32">
    <cfRule type="expression" dxfId="99" priority="4">
      <formula>$B$24&lt;&gt;0</formula>
    </cfRule>
  </conditionalFormatting>
  <conditionalFormatting sqref="A31">
    <cfRule type="expression" dxfId="98" priority="3">
      <formula>$B$24&lt;&gt;0</formula>
    </cfRule>
  </conditionalFormatting>
  <conditionalFormatting sqref="A12">
    <cfRule type="expression" dxfId="97" priority="2">
      <formula>$C$12&lt;&gt;0</formula>
    </cfRule>
  </conditionalFormatting>
  <conditionalFormatting sqref="A24">
    <cfRule type="expression" dxfId="9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6.42578125" style="32" customWidth="1"/>
    <col min="10" max="16384" width="22.85546875" style="32"/>
  </cols>
  <sheetData>
    <row r="1" spans="1:28" ht="18">
      <c r="A1" s="74" t="str">
        <f>'[16]Contact Information'!$C$5</f>
        <v>LAKE-SUMTER STATE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'[16]Contact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VLOOKUP($A$1,[16]VLOOKUPS!A115:B142,2,FALSE)</f>
        <v>67051.41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'[16]Accounts by GL'!O213</f>
        <v>563246.65</v>
      </c>
      <c r="D10" s="47"/>
      <c r="E10" s="35"/>
      <c r="F10" s="86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'[16]Accounts by GL'!O214</f>
        <v>10936.37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574183.02</v>
      </c>
      <c r="D13" s="47"/>
      <c r="E13" s="35"/>
      <c r="F13" s="60">
        <f>B15+B16</f>
        <v>250954.36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240186.94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210050.12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40904.239999999998</v>
      </c>
      <c r="C16" s="25"/>
      <c r="D16" s="44"/>
      <c r="E16" s="35"/>
      <c r="F16" s="60">
        <f>F13+F14</f>
        <v>491141.3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240186.94</v>
      </c>
      <c r="C17" s="25"/>
      <c r="D17" s="44"/>
      <c r="E17" s="35"/>
      <c r="F17" s="56">
        <f>F14/F16</f>
        <v>0.48903836838807896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491141.3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150093.13000000006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95" priority="6">
      <formula>$C$12&lt;&gt;0</formula>
    </cfRule>
  </conditionalFormatting>
  <conditionalFormatting sqref="A29">
    <cfRule type="expression" dxfId="94" priority="5">
      <formula>$C$12&lt;&gt;0</formula>
    </cfRule>
  </conditionalFormatting>
  <conditionalFormatting sqref="A32:C32">
    <cfRule type="expression" dxfId="93" priority="4">
      <formula>$B$24&lt;&gt;0</formula>
    </cfRule>
  </conditionalFormatting>
  <conditionalFormatting sqref="A31">
    <cfRule type="expression" dxfId="92" priority="3">
      <formula>$B$24&lt;&gt;0</formula>
    </cfRule>
  </conditionalFormatting>
  <conditionalFormatting sqref="A12">
    <cfRule type="expression" dxfId="91" priority="2">
      <formula>$C$12&lt;&gt;0</formula>
    </cfRule>
  </conditionalFormatting>
  <conditionalFormatting sqref="A24">
    <cfRule type="expression" dxfId="9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6.85546875" style="32" customWidth="1"/>
    <col min="10" max="16384" width="22.85546875" style="32"/>
  </cols>
  <sheetData>
    <row r="1" spans="1:28" ht="18">
      <c r="A1" s="74" t="str">
        <f>'[17]Contact Information'!$C$5</f>
        <v>STATE COLLEGE OF FLORIDA, MANATEE-SARASOTA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'[17]Contact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VLOOKUP($A$1,[17]VLOOKUPS!A115:B142,2,FALSE)</f>
        <v>1113342.07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'[17]Accounts by GL'!O213</f>
        <v>1556433.96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'[17]Accounts by GL'!O214</f>
        <v>79012.649999999994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1635446.6099999999</v>
      </c>
      <c r="D13" s="47"/>
      <c r="E13" s="35"/>
      <c r="F13" s="60">
        <f>B15+B16</f>
        <v>1025329.64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685299.29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154939.85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870389.79</v>
      </c>
      <c r="C16" s="25"/>
      <c r="D16" s="44"/>
      <c r="E16" s="35"/>
      <c r="F16" s="60">
        <f>F13+F14</f>
        <v>1710628.9300000002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358864.53</v>
      </c>
      <c r="C17" s="25"/>
      <c r="D17" s="44"/>
      <c r="E17" s="35"/>
      <c r="F17" s="56">
        <f>F14/F16</f>
        <v>0.40061247531923827</v>
      </c>
      <c r="G17" s="57" t="s">
        <v>17</v>
      </c>
      <c r="H17" s="58"/>
      <c r="I17" s="59"/>
    </row>
    <row r="18" spans="1:9" ht="15.75">
      <c r="A18" s="26" t="s">
        <v>18</v>
      </c>
      <c r="B18" s="27">
        <v>46916.639999999999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263183.34000000003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16334.78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1710628.93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1038159.7499999998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 t="s">
        <v>48</v>
      </c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89" priority="6">
      <formula>$C$12&lt;&gt;0</formula>
    </cfRule>
  </conditionalFormatting>
  <conditionalFormatting sqref="A29">
    <cfRule type="expression" dxfId="88" priority="5">
      <formula>$C$12&lt;&gt;0</formula>
    </cfRule>
  </conditionalFormatting>
  <conditionalFormatting sqref="A32:C32">
    <cfRule type="expression" dxfId="87" priority="4">
      <formula>$B$24&lt;&gt;0</formula>
    </cfRule>
  </conditionalFormatting>
  <conditionalFormatting sqref="A31">
    <cfRule type="expression" dxfId="86" priority="3">
      <formula>$B$24&lt;&gt;0</formula>
    </cfRule>
  </conditionalFormatting>
  <conditionalFormatting sqref="A12">
    <cfRule type="expression" dxfId="85" priority="2">
      <formula>$C$12&lt;&gt;0</formula>
    </cfRule>
  </conditionalFormatting>
  <conditionalFormatting sqref="A24">
    <cfRule type="expression" dxfId="8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.140625" style="32" customWidth="1"/>
    <col min="10" max="16384" width="22.85546875" style="32"/>
  </cols>
  <sheetData>
    <row r="1" spans="1:28" ht="18">
      <c r="A1" s="71" t="str">
        <f>'[18]Contact Information'!$C$5</f>
        <v>MIAMI DADE COLLEGE</v>
      </c>
      <c r="B1" s="71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2" t="s">
        <v>0</v>
      </c>
      <c r="B2" s="72"/>
      <c r="C2" s="72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2" t="s">
        <v>1</v>
      </c>
      <c r="B3" s="72"/>
      <c r="C3" s="72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2" t="s">
        <v>36</v>
      </c>
      <c r="B4" s="72"/>
      <c r="C4" s="72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'[18]Contact Information'!C3</f>
        <v>2015.v04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VLOOKUP($A$1,[18]VLOOKUPS!A115:B142,2,FALSE)</f>
        <v>8341705.7300000004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'[18]Accounts by GL'!O213</f>
        <v>11588061.050000001</v>
      </c>
      <c r="D10" s="47"/>
      <c r="E10" s="35"/>
      <c r="F10" s="86" t="s">
        <v>6</v>
      </c>
      <c r="G10" s="64"/>
      <c r="H10" s="64"/>
      <c r="I10" s="6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'[18]Accounts by GL'!O214</f>
        <v>522920.34</v>
      </c>
      <c r="D11" s="47"/>
      <c r="E11" s="35"/>
      <c r="F11" s="63"/>
      <c r="G11" s="64"/>
      <c r="H11" s="64"/>
      <c r="I11" s="6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12110981.390000001</v>
      </c>
      <c r="D13" s="47"/>
      <c r="E13" s="35"/>
      <c r="F13" s="60">
        <f>B15+B16</f>
        <v>8522660.5100000016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5041110.9099999992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7635129.9200000009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887530.5900000002</v>
      </c>
      <c r="C16" s="25"/>
      <c r="D16" s="44"/>
      <c r="E16" s="35"/>
      <c r="F16" s="60">
        <f>F13+F14</f>
        <v>13563771.420000002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4633517.4799999995</v>
      </c>
      <c r="C17" s="25"/>
      <c r="D17" s="44"/>
      <c r="E17" s="35"/>
      <c r="F17" s="56">
        <f>F14/F16</f>
        <v>0.37165997228225178</v>
      </c>
      <c r="G17" s="57" t="s">
        <v>17</v>
      </c>
      <c r="H17" s="58"/>
      <c r="I17" s="59"/>
    </row>
    <row r="18" spans="1:9" ht="15.75">
      <c r="A18" s="26" t="s">
        <v>18</v>
      </c>
      <c r="B18" s="27">
        <v>28532.100000000002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/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/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/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/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379061.32999999996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13563771.420000002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6888915.6999999993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 ht="15" customHeight="1">
      <c r="A30" s="66" t="s">
        <v>49</v>
      </c>
      <c r="B30" s="67"/>
      <c r="C30" s="68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66"/>
      <c r="B32" s="69"/>
      <c r="C32" s="70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83" priority="6">
      <formula>$C$12&lt;&gt;0</formula>
    </cfRule>
  </conditionalFormatting>
  <conditionalFormatting sqref="A29">
    <cfRule type="expression" dxfId="82" priority="5">
      <formula>$C$12&lt;&gt;0</formula>
    </cfRule>
  </conditionalFormatting>
  <conditionalFormatting sqref="A32:C32">
    <cfRule type="expression" dxfId="81" priority="4">
      <formula>$B$24&lt;&gt;0</formula>
    </cfRule>
  </conditionalFormatting>
  <conditionalFormatting sqref="A31">
    <cfRule type="expression" dxfId="80" priority="3">
      <formula>$B$24&lt;&gt;0</formula>
    </cfRule>
  </conditionalFormatting>
  <conditionalFormatting sqref="A12">
    <cfRule type="expression" dxfId="79" priority="2">
      <formula>$C$12&lt;&gt;0</formula>
    </cfRule>
  </conditionalFormatting>
  <conditionalFormatting sqref="A24">
    <cfRule type="expression" dxfId="78" priority="1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6.7109375" style="32" customWidth="1"/>
    <col min="10" max="16384" width="22.85546875" style="32"/>
  </cols>
  <sheetData>
    <row r="1" spans="1:28" ht="18">
      <c r="A1" s="74" t="str">
        <f>'[19]Contact Information'!$C$5</f>
        <v>NORTH FLORIDA COMMUNITY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'[19]Contact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VLOOKUP($A$1,[19]VLOOKUPS!A115:B142,2,FALSE)</f>
        <v>129812.01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'[19]Accounts by GL'!O213</f>
        <v>111121.5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'[19]Accounts by GL'!O214</f>
        <v>0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111121.5</v>
      </c>
      <c r="D13" s="47"/>
      <c r="E13" s="35"/>
      <c r="F13" s="60">
        <f>B15+B16</f>
        <v>115317.75999999999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0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115317.75999999999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0</v>
      </c>
      <c r="C16" s="25"/>
      <c r="D16" s="44"/>
      <c r="E16" s="35"/>
      <c r="F16" s="60">
        <f>F13+F14</f>
        <v>115317.75999999999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115317.75999999999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125615.75000000001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77" priority="6">
      <formula>$C$12&lt;&gt;0</formula>
    </cfRule>
  </conditionalFormatting>
  <conditionalFormatting sqref="A29">
    <cfRule type="expression" dxfId="76" priority="5">
      <formula>$C$12&lt;&gt;0</formula>
    </cfRule>
  </conditionalFormatting>
  <conditionalFormatting sqref="A32:C32">
    <cfRule type="expression" dxfId="75" priority="4">
      <formula>$B$24&lt;&gt;0</formula>
    </cfRule>
  </conditionalFormatting>
  <conditionalFormatting sqref="A31">
    <cfRule type="expression" dxfId="74" priority="3">
      <formula>$B$24&lt;&gt;0</formula>
    </cfRule>
  </conditionalFormatting>
  <conditionalFormatting sqref="A12">
    <cfRule type="expression" dxfId="73" priority="2">
      <formula>$C$12&lt;&gt;0</formula>
    </cfRule>
  </conditionalFormatting>
  <conditionalFormatting sqref="A24">
    <cfRule type="expression" dxfId="7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7.7109375" style="32" customWidth="1"/>
    <col min="10" max="16384" width="22.85546875" style="32"/>
  </cols>
  <sheetData>
    <row r="1" spans="1:28" ht="18">
      <c r="A1" s="71" t="str">
        <f>'[20]Contact Information'!$C$5</f>
        <v>NORTHWEST FLORIDA STATE COLLEGE</v>
      </c>
      <c r="B1" s="71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2" t="s">
        <v>0</v>
      </c>
      <c r="B2" s="72"/>
      <c r="C2" s="72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2" t="s">
        <v>1</v>
      </c>
      <c r="B3" s="72"/>
      <c r="C3" s="72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2" t="s">
        <v>36</v>
      </c>
      <c r="B4" s="72"/>
      <c r="C4" s="72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'[20]Contact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VLOOKUP($A$1,[20]VLOOKUPS!A115:B142,2,FALSE)</f>
        <v>159551.07999999999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'[20]Accounts by GL'!O213</f>
        <v>639782</v>
      </c>
      <c r="D10" s="47"/>
      <c r="E10" s="35"/>
      <c r="F10" s="86" t="s">
        <v>6</v>
      </c>
      <c r="G10" s="64"/>
      <c r="H10" s="64"/>
      <c r="I10" s="6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'[20]Accounts by GL'!O214</f>
        <v>72553</v>
      </c>
      <c r="D11" s="47"/>
      <c r="E11" s="35"/>
      <c r="F11" s="63"/>
      <c r="G11" s="64"/>
      <c r="H11" s="64"/>
      <c r="I11" s="6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712335</v>
      </c>
      <c r="D13" s="47"/>
      <c r="E13" s="35"/>
      <c r="F13" s="60">
        <f>B15+B16</f>
        <v>449049.95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263285.08999999997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f>239489.96+15000+27297.67</f>
        <v>281787.63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167262.32</v>
      </c>
      <c r="C16" s="25"/>
      <c r="D16" s="44"/>
      <c r="E16" s="35"/>
      <c r="F16" s="60">
        <f>F13+F14</f>
        <v>712335.04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f>120439.24+31212.7</f>
        <v>151651.94</v>
      </c>
      <c r="C17" s="25"/>
      <c r="D17" s="44"/>
      <c r="E17" s="35"/>
      <c r="F17" s="56">
        <f>F14/F16</f>
        <v>0.36960850613217056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31386.9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5764.3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11510.6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53170.66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9800.69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712335.04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159551.03999999992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66"/>
      <c r="B30" s="67"/>
      <c r="C30" s="68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66"/>
      <c r="B32" s="69"/>
      <c r="C32" s="70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71" priority="6">
      <formula>$C$12&lt;&gt;0</formula>
    </cfRule>
  </conditionalFormatting>
  <conditionalFormatting sqref="A29">
    <cfRule type="expression" dxfId="70" priority="5">
      <formula>$C$12&lt;&gt;0</formula>
    </cfRule>
  </conditionalFormatting>
  <conditionalFormatting sqref="A32:C32">
    <cfRule type="expression" dxfId="69" priority="4">
      <formula>$B$24&lt;&gt;0</formula>
    </cfRule>
  </conditionalFormatting>
  <conditionalFormatting sqref="A31">
    <cfRule type="expression" dxfId="68" priority="3">
      <formula>$B$24&lt;&gt;0</formula>
    </cfRule>
  </conditionalFormatting>
  <conditionalFormatting sqref="A12">
    <cfRule type="expression" dxfId="67" priority="2">
      <formula>$C$12&lt;&gt;0</formula>
    </cfRule>
  </conditionalFormatting>
  <conditionalFormatting sqref="A24">
    <cfRule type="expression" dxfId="6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10.42578125" style="32" customWidth="1"/>
    <col min="10" max="16384" width="22.85546875" style="32"/>
  </cols>
  <sheetData>
    <row r="1" spans="1:28" ht="18">
      <c r="A1" s="71" t="str">
        <f>'[21]Contact Information'!$C$5</f>
        <v>PALM BEACH STATE COLLEGE</v>
      </c>
      <c r="B1" s="71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2" t="s">
        <v>0</v>
      </c>
      <c r="B2" s="72"/>
      <c r="C2" s="72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2" t="s">
        <v>1</v>
      </c>
      <c r="B3" s="72"/>
      <c r="C3" s="72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2" t="s">
        <v>36</v>
      </c>
      <c r="B4" s="72"/>
      <c r="C4" s="72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'[21]Contact Information'!C3</f>
        <v>2015.v03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VLOOKUP($A$1,[21]VLOOKUPS!A115:B142,2,FALSE)</f>
        <v>1073109.28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'[21]Accounts by GL'!O213</f>
        <v>2944498.06</v>
      </c>
      <c r="D10" s="47"/>
      <c r="E10" s="35"/>
      <c r="F10" s="86" t="s">
        <v>6</v>
      </c>
      <c r="G10" s="64"/>
      <c r="H10" s="64"/>
      <c r="I10" s="6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'[21]Accounts by GL'!O214</f>
        <v>174080.34</v>
      </c>
      <c r="D11" s="47"/>
      <c r="E11" s="35"/>
      <c r="F11" s="63"/>
      <c r="G11" s="64"/>
      <c r="H11" s="64"/>
      <c r="I11" s="6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1437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3120015.4</v>
      </c>
      <c r="D13" s="47"/>
      <c r="E13" s="35"/>
      <c r="F13" s="60">
        <f>B15+B16</f>
        <v>2491889.2200000002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675361.07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1697532.61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794356.61</v>
      </c>
      <c r="C16" s="25"/>
      <c r="D16" s="44"/>
      <c r="E16" s="35"/>
      <c r="F16" s="60">
        <f>F13+F14</f>
        <v>3167250.29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0.21323261762176679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675361.07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3167250.29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1025874.3899999997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 ht="15" customHeight="1">
      <c r="A30" s="66" t="s">
        <v>50</v>
      </c>
      <c r="B30" s="67"/>
      <c r="C30" s="68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66"/>
      <c r="B32" s="69"/>
      <c r="C32" s="70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65" priority="6">
      <formula>$C$12&lt;&gt;0</formula>
    </cfRule>
  </conditionalFormatting>
  <conditionalFormatting sqref="A29">
    <cfRule type="expression" dxfId="64" priority="5">
      <formula>$C$12&lt;&gt;0</formula>
    </cfRule>
  </conditionalFormatting>
  <conditionalFormatting sqref="A32:C32">
    <cfRule type="expression" dxfId="63" priority="4">
      <formula>$B$24&lt;&gt;0</formula>
    </cfRule>
  </conditionalFormatting>
  <conditionalFormatting sqref="A31">
    <cfRule type="expression" dxfId="62" priority="3">
      <formula>$B$24&lt;&gt;0</formula>
    </cfRule>
  </conditionalFormatting>
  <conditionalFormatting sqref="A12">
    <cfRule type="expression" dxfId="61" priority="2">
      <formula>$C$12&lt;&gt;0</formula>
    </cfRule>
  </conditionalFormatting>
  <conditionalFormatting sqref="A24">
    <cfRule type="expression" dxfId="60" priority="1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6.5703125" style="32" customWidth="1"/>
    <col min="10" max="16384" width="22.85546875" style="32"/>
  </cols>
  <sheetData>
    <row r="1" spans="1:28" ht="18">
      <c r="A1" s="74" t="str">
        <f>'[4]Contact Information'!$C$5</f>
        <v>EASTERN FLORIDA STATE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'[4]Contact Information'!C3</f>
        <v>2015.v03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VLOOKUP($A$1,[4]VLOOKUPS!A115:B142,2,FALSE)</f>
        <v>45.5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'[4]Accounts by GL'!O213</f>
        <v>1934495.19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'[4]Accounts by GL'!O214</f>
        <v>82524.639999999999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315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2017334.8299999998</v>
      </c>
      <c r="D13" s="47"/>
      <c r="E13" s="35"/>
      <c r="F13" s="60">
        <f>B15+B16</f>
        <v>1815726.8199999998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286937.5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462952.44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1352774.38</v>
      </c>
      <c r="C16" s="25"/>
      <c r="D16" s="44"/>
      <c r="E16" s="35"/>
      <c r="F16" s="60">
        <f>F13+F14</f>
        <v>2102664.3199999998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38395.440000000002</v>
      </c>
      <c r="C17" s="25"/>
      <c r="D17" s="44"/>
      <c r="E17" s="35"/>
      <c r="F17" s="56">
        <f>F14/F16</f>
        <v>0.13646376992785991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289.99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248252.07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2102664.3199999998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-85283.989999999991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 t="s">
        <v>37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67" priority="6">
      <formula>$C$12&lt;&gt;0</formula>
    </cfRule>
  </conditionalFormatting>
  <conditionalFormatting sqref="A29">
    <cfRule type="expression" dxfId="166" priority="5">
      <formula>$C$12&lt;&gt;0</formula>
    </cfRule>
  </conditionalFormatting>
  <conditionalFormatting sqref="A32:C32">
    <cfRule type="expression" dxfId="165" priority="4">
      <formula>$B$24&lt;&gt;0</formula>
    </cfRule>
  </conditionalFormatting>
  <conditionalFormatting sqref="A31">
    <cfRule type="expression" dxfId="164" priority="3">
      <formula>$B$24&lt;&gt;0</formula>
    </cfRule>
  </conditionalFormatting>
  <conditionalFormatting sqref="A12">
    <cfRule type="expression" dxfId="163" priority="2">
      <formula>$C$12&lt;&gt;0</formula>
    </cfRule>
  </conditionalFormatting>
  <conditionalFormatting sqref="A24">
    <cfRule type="expression" dxfId="16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.85546875" style="32" customWidth="1"/>
    <col min="10" max="16384" width="22.85546875" style="32"/>
  </cols>
  <sheetData>
    <row r="1" spans="1:28" ht="18">
      <c r="A1" s="71" t="str">
        <f>'[22]Contact Information'!$C$5</f>
        <v>PASCO-HERNANDO STATE COLLEGE</v>
      </c>
      <c r="B1" s="71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2" t="s">
        <v>0</v>
      </c>
      <c r="B2" s="72"/>
      <c r="C2" s="72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2" t="s">
        <v>1</v>
      </c>
      <c r="B3" s="72"/>
      <c r="C3" s="72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2" t="s">
        <v>36</v>
      </c>
      <c r="B4" s="72"/>
      <c r="C4" s="72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'[22]Contact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VLOOKUP($A$1,[22]VLOOKUPS!A115:B142,2,FALSE)</f>
        <v>150953.95000000001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'[22]Accounts by GL'!O213</f>
        <v>1505905.65</v>
      </c>
      <c r="D10" s="47"/>
      <c r="E10" s="35"/>
      <c r="F10" s="86" t="s">
        <v>6</v>
      </c>
      <c r="G10" s="64"/>
      <c r="H10" s="64"/>
      <c r="I10" s="6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'[22]Accounts by GL'!O214</f>
        <v>26568.79</v>
      </c>
      <c r="D11" s="47"/>
      <c r="E11" s="35"/>
      <c r="F11" s="63"/>
      <c r="G11" s="64"/>
      <c r="H11" s="64"/>
      <c r="I11" s="6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f>1680+111.19</f>
        <v>1791.19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1534265.63</v>
      </c>
      <c r="D13" s="47"/>
      <c r="E13" s="35"/>
      <c r="F13" s="60">
        <f>B15+B16</f>
        <v>1568756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174.79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1384172.26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184583.74</v>
      </c>
      <c r="C16" s="25"/>
      <c r="D16" s="44"/>
      <c r="E16" s="35"/>
      <c r="F16" s="60">
        <f>F13+F14</f>
        <v>1568930.79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1.1140708125181226E-4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174.79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1568930.79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116288.7899999998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66" t="s">
        <v>51</v>
      </c>
      <c r="B30" s="67"/>
      <c r="C30" s="68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66" t="s">
        <v>52</v>
      </c>
      <c r="B32" s="69"/>
      <c r="C32" s="70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59" priority="6">
      <formula>$C$12&lt;&gt;0</formula>
    </cfRule>
  </conditionalFormatting>
  <conditionalFormatting sqref="A29">
    <cfRule type="expression" dxfId="58" priority="5">
      <formula>$C$12&lt;&gt;0</formula>
    </cfRule>
  </conditionalFormatting>
  <conditionalFormatting sqref="A32:C32">
    <cfRule type="expression" dxfId="57" priority="4">
      <formula>$B$24&lt;&gt;0</formula>
    </cfRule>
  </conditionalFormatting>
  <conditionalFormatting sqref="A31">
    <cfRule type="expression" dxfId="56" priority="3">
      <formula>$B$24&lt;&gt;0</formula>
    </cfRule>
  </conditionalFormatting>
  <conditionalFormatting sqref="A12">
    <cfRule type="expression" dxfId="55" priority="2">
      <formula>$C$12&lt;&gt;0</formula>
    </cfRule>
  </conditionalFormatting>
  <conditionalFormatting sqref="A24">
    <cfRule type="expression" dxfId="5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Normal="10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4" style="32" customWidth="1"/>
    <col min="10" max="16384" width="22.85546875" style="32"/>
  </cols>
  <sheetData>
    <row r="1" spans="1:28" ht="18">
      <c r="A1" s="74" t="str">
        <f>'[23]Contact Information'!$C$5</f>
        <v>PENSACOLA STATE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'[23]Contact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VLOOKUP($A$1,[23]VLOOKUPS!A115:B142,2,FALSE)</f>
        <v>14703.06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'[23]Accounts by GL'!O213</f>
        <v>964663.09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'[23]Accounts by GL'!O214</f>
        <v>0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423789.79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1388452.88</v>
      </c>
      <c r="D13" s="47"/>
      <c r="E13" s="35"/>
      <c r="F13" s="60">
        <f>B15+B16</f>
        <v>964663.09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0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511340.05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453323.04</v>
      </c>
      <c r="C16" s="25"/>
      <c r="D16" s="44"/>
      <c r="E16" s="35"/>
      <c r="F16" s="60">
        <f>F13+F14</f>
        <v>964663.09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964663.09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438492.85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 ht="15" customHeight="1">
      <c r="A30" s="79" t="s">
        <v>53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53" priority="6">
      <formula>$C$12&lt;&gt;0</formula>
    </cfRule>
  </conditionalFormatting>
  <conditionalFormatting sqref="A29">
    <cfRule type="expression" dxfId="52" priority="5">
      <formula>$C$12&lt;&gt;0</formula>
    </cfRule>
  </conditionalFormatting>
  <conditionalFormatting sqref="A32:C32">
    <cfRule type="expression" dxfId="51" priority="4">
      <formula>$B$24&lt;&gt;0</formula>
    </cfRule>
  </conditionalFormatting>
  <conditionalFormatting sqref="A31">
    <cfRule type="expression" dxfId="50" priority="3">
      <formula>$B$24&lt;&gt;0</formula>
    </cfRule>
  </conditionalFormatting>
  <conditionalFormatting sqref="A12">
    <cfRule type="expression" dxfId="49" priority="2">
      <formula>$C$12&lt;&gt;0</formula>
    </cfRule>
  </conditionalFormatting>
  <conditionalFormatting sqref="A24">
    <cfRule type="expression" dxfId="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89" bestFit="1" customWidth="1"/>
    <col min="2" max="2" width="20.42578125" style="89" customWidth="1"/>
    <col min="3" max="3" width="23.85546875" style="89" customWidth="1"/>
    <col min="4" max="4" width="20" style="89" hidden="1" customWidth="1"/>
    <col min="5" max="5" width="1" style="89" customWidth="1"/>
    <col min="6" max="6" width="14.5703125" style="89" bestFit="1" customWidth="1"/>
    <col min="7" max="7" width="21.85546875" style="89" customWidth="1"/>
    <col min="8" max="8" width="9.28515625" style="89" customWidth="1"/>
    <col min="9" max="9" width="7.140625" style="89" customWidth="1"/>
    <col min="10" max="16384" width="22.85546875" style="89"/>
  </cols>
  <sheetData>
    <row r="1" spans="1:28" ht="18">
      <c r="A1" s="87" t="str">
        <f>'[24]Contact Information'!$C$5</f>
        <v>POLK STATE COLLEGE</v>
      </c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28" ht="15.75">
      <c r="A2" s="90" t="s">
        <v>0</v>
      </c>
      <c r="B2" s="90"/>
      <c r="C2" s="90"/>
      <c r="D2" s="91"/>
      <c r="E2" s="91"/>
      <c r="F2" s="91"/>
      <c r="G2" s="91"/>
      <c r="H2" s="91"/>
      <c r="I2" s="91"/>
      <c r="J2" s="91"/>
      <c r="K2" s="91"/>
      <c r="L2" s="91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15.75">
      <c r="A3" s="90" t="s">
        <v>1</v>
      </c>
      <c r="B3" s="90"/>
      <c r="C3" s="90"/>
      <c r="D3" s="91"/>
      <c r="E3" s="91"/>
      <c r="F3" s="91"/>
      <c r="G3" s="91"/>
      <c r="H3" s="91"/>
      <c r="I3" s="91"/>
      <c r="J3" s="91"/>
      <c r="K3" s="91"/>
      <c r="L3" s="9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ht="15.75">
      <c r="A4" s="90" t="s">
        <v>36</v>
      </c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4.5" customHeight="1">
      <c r="A5" s="90"/>
      <c r="B5" s="90"/>
      <c r="C5" s="90"/>
      <c r="D5" s="91"/>
      <c r="E5" s="91"/>
      <c r="F5" s="91"/>
      <c r="G5" s="91"/>
      <c r="H5" s="91"/>
      <c r="I5" s="91"/>
      <c r="J5" s="91"/>
      <c r="K5" s="91"/>
      <c r="L5" s="91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16.5" thickBot="1">
      <c r="A6" s="92"/>
      <c r="B6" s="93" t="s">
        <v>2</v>
      </c>
      <c r="C6" s="94" t="str">
        <f>'[24]Contact Information'!C3</f>
        <v>2015.v02</v>
      </c>
      <c r="D6" s="95" t="s">
        <v>3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5.25" customHeight="1" thickTop="1">
      <c r="A7" s="96"/>
      <c r="B7" s="97"/>
      <c r="C7" s="98"/>
      <c r="D7" s="9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15.75">
      <c r="A8" s="100" t="s">
        <v>4</v>
      </c>
      <c r="B8" s="101"/>
      <c r="C8" s="102">
        <f>VLOOKUP($A$1,[24]VLOOKUPS!A115:B142,2,FALSE)</f>
        <v>-52591.02</v>
      </c>
      <c r="D8" s="103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4.5" customHeight="1">
      <c r="A9" s="104"/>
      <c r="B9" s="105"/>
      <c r="C9" s="106"/>
      <c r="D9" s="103"/>
      <c r="E9" s="88"/>
      <c r="F9" s="107"/>
      <c r="G9" s="108"/>
      <c r="H9" s="109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5" customHeight="1">
      <c r="A10" s="112" t="s">
        <v>5</v>
      </c>
      <c r="B10" s="113"/>
      <c r="C10" s="114">
        <f>'[24]Accounts by GL'!O213</f>
        <v>1345801.75</v>
      </c>
      <c r="D10" s="103"/>
      <c r="E10" s="88"/>
      <c r="F10" s="86" t="s">
        <v>6</v>
      </c>
      <c r="G10" s="115"/>
      <c r="H10" s="115"/>
      <c r="I10" s="116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ht="15.75">
      <c r="A11" s="112" t="s">
        <v>7</v>
      </c>
      <c r="B11" s="113"/>
      <c r="C11" s="114">
        <f>'[24]Accounts by GL'!O214</f>
        <v>191118.04</v>
      </c>
      <c r="D11" s="103"/>
      <c r="E11" s="88"/>
      <c r="F11" s="85"/>
      <c r="G11" s="115"/>
      <c r="H11" s="115"/>
      <c r="I11" s="116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ht="15.75">
      <c r="A12" s="117" t="s">
        <v>8</v>
      </c>
      <c r="B12" s="113"/>
      <c r="C12" s="114"/>
      <c r="D12" s="103"/>
      <c r="E12" s="88"/>
      <c r="F12" s="118" t="s">
        <v>33</v>
      </c>
      <c r="G12" s="119"/>
      <c r="H12" s="119"/>
      <c r="I12" s="12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ht="16.5" thickBot="1">
      <c r="A13" s="121" t="s">
        <v>9</v>
      </c>
      <c r="B13" s="122"/>
      <c r="C13" s="123">
        <f>SUM(C10:C12)</f>
        <v>1536919.79</v>
      </c>
      <c r="D13" s="103"/>
      <c r="E13" s="88"/>
      <c r="F13" s="124">
        <f>B15+B16</f>
        <v>838513.53</v>
      </c>
      <c r="G13" s="119" t="s">
        <v>10</v>
      </c>
      <c r="H13" s="119"/>
      <c r="I13" s="12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ht="16.5" thickBot="1">
      <c r="A14" s="125" t="s">
        <v>11</v>
      </c>
      <c r="B14" s="113"/>
      <c r="C14" s="126"/>
      <c r="D14" s="127"/>
      <c r="E14" s="88"/>
      <c r="F14" s="128">
        <f>SUM(B17:B24)</f>
        <v>735980.77</v>
      </c>
      <c r="G14" s="119" t="s">
        <v>12</v>
      </c>
      <c r="H14" s="119"/>
      <c r="I14" s="12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ht="15.75">
      <c r="A15" s="26" t="s">
        <v>13</v>
      </c>
      <c r="B15" s="129">
        <v>378097.83</v>
      </c>
      <c r="C15" s="126"/>
      <c r="D15" s="127"/>
      <c r="E15" s="88"/>
      <c r="F15" s="130"/>
      <c r="G15" s="119"/>
      <c r="H15" s="119"/>
      <c r="I15" s="12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ht="15.75">
      <c r="A16" s="26" t="s">
        <v>14</v>
      </c>
      <c r="B16" s="129">
        <v>460415.7</v>
      </c>
      <c r="C16" s="126"/>
      <c r="D16" s="127"/>
      <c r="E16" s="88"/>
      <c r="F16" s="124">
        <f>F13+F14</f>
        <v>1574494.3</v>
      </c>
      <c r="G16" s="119" t="s">
        <v>15</v>
      </c>
      <c r="H16" s="119"/>
      <c r="I16" s="12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9" ht="15.75">
      <c r="A17" s="26" t="s">
        <v>16</v>
      </c>
      <c r="B17" s="129">
        <v>0</v>
      </c>
      <c r="C17" s="126"/>
      <c r="D17" s="127"/>
      <c r="E17" s="88"/>
      <c r="F17" s="131">
        <f>F14/F16</f>
        <v>0.46743946294375277</v>
      </c>
      <c r="G17" s="57" t="s">
        <v>17</v>
      </c>
      <c r="H17" s="57"/>
      <c r="I17" s="132"/>
    </row>
    <row r="18" spans="1:9" ht="15.75">
      <c r="A18" s="26" t="s">
        <v>18</v>
      </c>
      <c r="B18" s="129">
        <v>0</v>
      </c>
      <c r="C18" s="126"/>
      <c r="D18" s="127"/>
      <c r="E18" s="88"/>
      <c r="F18" s="88"/>
      <c r="G18" s="133"/>
      <c r="H18" s="88"/>
      <c r="I18" s="88"/>
    </row>
    <row r="19" spans="1:9" ht="15.75">
      <c r="A19" s="26" t="s">
        <v>19</v>
      </c>
      <c r="B19" s="129">
        <v>0</v>
      </c>
      <c r="C19" s="126"/>
      <c r="D19" s="127"/>
      <c r="E19" s="88"/>
      <c r="F19" s="88"/>
      <c r="G19" s="133"/>
      <c r="H19" s="88"/>
      <c r="I19" s="88"/>
    </row>
    <row r="20" spans="1:9" ht="15.75">
      <c r="A20" s="26" t="s">
        <v>20</v>
      </c>
      <c r="B20" s="129">
        <v>0</v>
      </c>
      <c r="C20" s="126"/>
      <c r="D20" s="127"/>
      <c r="E20" s="88"/>
      <c r="F20" s="88"/>
      <c r="G20" s="88"/>
      <c r="H20" s="88"/>
      <c r="I20" s="88"/>
    </row>
    <row r="21" spans="1:9" ht="15.75">
      <c r="A21" s="26" t="s">
        <v>21</v>
      </c>
      <c r="B21" s="129">
        <v>0</v>
      </c>
      <c r="C21" s="126"/>
      <c r="D21" s="127"/>
      <c r="E21" s="88"/>
      <c r="F21" s="88"/>
      <c r="G21" s="88"/>
      <c r="H21" s="88"/>
      <c r="I21" s="88"/>
    </row>
    <row r="22" spans="1:9" ht="15.75">
      <c r="A22" s="28" t="s">
        <v>22</v>
      </c>
      <c r="B22" s="129">
        <v>0</v>
      </c>
      <c r="C22" s="126"/>
      <c r="D22" s="127"/>
      <c r="E22" s="88"/>
      <c r="F22" s="88"/>
      <c r="G22" s="88"/>
      <c r="H22" s="88"/>
      <c r="I22" s="88"/>
    </row>
    <row r="23" spans="1:9" ht="15.75">
      <c r="A23" s="26" t="s">
        <v>23</v>
      </c>
      <c r="B23" s="129">
        <v>735980.77</v>
      </c>
      <c r="C23" s="126"/>
      <c r="D23" s="127"/>
      <c r="E23" s="88"/>
      <c r="F23" s="88"/>
      <c r="G23" s="88"/>
      <c r="H23" s="88"/>
      <c r="I23" s="88"/>
    </row>
    <row r="24" spans="1:9" ht="15.75">
      <c r="A24" s="117" t="s">
        <v>24</v>
      </c>
      <c r="B24" s="134">
        <v>0</v>
      </c>
      <c r="C24" s="126"/>
      <c r="D24" s="135"/>
      <c r="E24" s="88"/>
      <c r="F24" s="88"/>
      <c r="G24" s="136"/>
      <c r="H24" s="88"/>
      <c r="I24" s="88"/>
    </row>
    <row r="25" spans="1:9" ht="15.75">
      <c r="A25" s="125" t="s">
        <v>25</v>
      </c>
      <c r="B25" s="113"/>
      <c r="C25" s="137">
        <f>SUM(B15:B24)</f>
        <v>1574494.3</v>
      </c>
      <c r="D25" s="135"/>
      <c r="E25" s="88"/>
      <c r="F25" s="88"/>
      <c r="G25" s="136"/>
      <c r="H25" s="88"/>
      <c r="I25" s="88"/>
    </row>
    <row r="26" spans="1:9" ht="15.75">
      <c r="A26" s="125"/>
      <c r="B26" s="113"/>
      <c r="C26" s="126"/>
      <c r="D26" s="135"/>
      <c r="E26" s="88"/>
      <c r="F26" s="88"/>
      <c r="G26" s="136"/>
      <c r="H26" s="88"/>
      <c r="I26" s="88"/>
    </row>
    <row r="27" spans="1:9" ht="14.25" customHeight="1" thickBot="1">
      <c r="A27" s="125" t="s">
        <v>26</v>
      </c>
      <c r="B27" s="113"/>
      <c r="C27" s="138">
        <f>C8+C13-C25</f>
        <v>-90165.530000000028</v>
      </c>
      <c r="D27" s="88"/>
      <c r="E27" s="88"/>
      <c r="F27" s="88"/>
      <c r="G27" s="136"/>
      <c r="H27" s="88"/>
      <c r="I27" s="88"/>
    </row>
    <row r="28" spans="1:9" ht="16.5" thickTop="1" thickBot="1">
      <c r="A28" s="139"/>
      <c r="B28" s="140"/>
      <c r="C28" s="141"/>
      <c r="D28" s="88"/>
      <c r="E28" s="88"/>
      <c r="F28" s="88"/>
      <c r="G28" s="142"/>
      <c r="H28" s="88"/>
      <c r="I28" s="88"/>
    </row>
    <row r="29" spans="1:9" ht="15.75" thickTop="1">
      <c r="A29" s="142" t="s">
        <v>27</v>
      </c>
      <c r="B29" s="142"/>
      <c r="C29" s="88"/>
      <c r="D29" s="88"/>
      <c r="E29" s="88"/>
      <c r="F29" s="88"/>
      <c r="G29" s="88"/>
      <c r="H29" s="88"/>
      <c r="I29" s="88"/>
    </row>
    <row r="30" spans="1:9">
      <c r="A30" s="66" t="s">
        <v>54</v>
      </c>
      <c r="B30" s="67"/>
      <c r="C30" s="68"/>
      <c r="D30" s="88"/>
      <c r="E30" s="88"/>
      <c r="F30" s="88"/>
      <c r="G30" s="88"/>
      <c r="H30" s="88"/>
      <c r="I30" s="88"/>
    </row>
    <row r="31" spans="1:9">
      <c r="A31" s="142" t="s">
        <v>28</v>
      </c>
      <c r="B31" s="142"/>
      <c r="C31" s="88"/>
      <c r="D31" s="88"/>
      <c r="E31" s="88"/>
      <c r="F31" s="88"/>
      <c r="G31" s="88"/>
      <c r="H31" s="88"/>
      <c r="I31" s="88"/>
    </row>
    <row r="32" spans="1:9">
      <c r="A32" s="66"/>
      <c r="B32" s="69"/>
      <c r="C32" s="70"/>
      <c r="D32" s="88"/>
      <c r="E32" s="88"/>
      <c r="F32" s="88"/>
      <c r="G32" s="88"/>
      <c r="H32" s="88"/>
      <c r="I32" s="88"/>
    </row>
    <row r="34" spans="1:4">
      <c r="A34" s="88"/>
      <c r="B34" s="88"/>
      <c r="C34" s="88"/>
      <c r="D34" s="135"/>
    </row>
    <row r="35" spans="1:4" ht="15" hidden="1" customHeight="1">
      <c r="A35" s="91" t="s">
        <v>29</v>
      </c>
      <c r="B35" s="135"/>
      <c r="C35" s="135"/>
      <c r="D35" s="135"/>
    </row>
    <row r="36" spans="1:4" ht="15" hidden="1" customHeight="1">
      <c r="A36" s="88"/>
      <c r="B36" s="135"/>
      <c r="C36" s="135"/>
      <c r="D36" s="135"/>
    </row>
    <row r="37" spans="1:4" ht="15" hidden="1" customHeight="1">
      <c r="A37" s="88"/>
      <c r="B37" s="135"/>
      <c r="C37" s="135"/>
      <c r="D37" s="135"/>
    </row>
    <row r="38" spans="1:4" ht="15" hidden="1" customHeight="1">
      <c r="A38" s="88"/>
      <c r="B38" s="135"/>
      <c r="C38" s="135"/>
      <c r="D38" s="135"/>
    </row>
    <row r="39" spans="1:4" ht="15" hidden="1" customHeight="1">
      <c r="A39" s="88"/>
      <c r="B39" s="135"/>
      <c r="C39" s="135"/>
      <c r="D39" s="135"/>
    </row>
    <row r="40" spans="1:4" ht="15" hidden="1" customHeight="1">
      <c r="A40" s="88"/>
      <c r="B40" s="135"/>
      <c r="C40" s="135"/>
      <c r="D40" s="135"/>
    </row>
    <row r="41" spans="1:4" ht="15" hidden="1" customHeight="1">
      <c r="A41" s="88"/>
      <c r="B41" s="135"/>
      <c r="C41" s="135"/>
      <c r="D41" s="135"/>
    </row>
    <row r="42" spans="1:4" ht="15" hidden="1" customHeight="1">
      <c r="A42" s="88"/>
      <c r="B42" s="135"/>
      <c r="C42" s="135"/>
      <c r="D42" s="135"/>
    </row>
    <row r="43" spans="1:4" ht="15" hidden="1" customHeight="1">
      <c r="A43" s="88"/>
      <c r="B43" s="135"/>
      <c r="C43" s="135"/>
      <c r="D43" s="135"/>
    </row>
    <row r="44" spans="1:4" ht="15" hidden="1" customHeight="1">
      <c r="A44" s="88"/>
      <c r="B44" s="135"/>
      <c r="C44" s="135"/>
      <c r="D44" s="135"/>
    </row>
    <row r="45" spans="1:4" ht="15" hidden="1" customHeight="1">
      <c r="A45" s="88"/>
      <c r="B45" s="135"/>
      <c r="C45" s="135"/>
      <c r="D45" s="135"/>
    </row>
    <row r="46" spans="1:4" ht="15" hidden="1" customHeight="1">
      <c r="A46" s="88"/>
      <c r="B46" s="135"/>
      <c r="C46" s="135"/>
      <c r="D46" s="135"/>
    </row>
    <row r="47" spans="1:4" ht="15" hidden="1" customHeight="1">
      <c r="A47" s="88"/>
      <c r="B47" s="135"/>
      <c r="C47" s="135"/>
      <c r="D47" s="135"/>
    </row>
    <row r="48" spans="1:4" ht="15" hidden="1" customHeight="1">
      <c r="A48" s="88"/>
      <c r="B48" s="135"/>
      <c r="C48" s="135"/>
      <c r="D48" s="135"/>
    </row>
    <row r="49" spans="1:4" ht="15" hidden="1" customHeight="1">
      <c r="A49" s="88"/>
      <c r="B49" s="135"/>
      <c r="C49" s="135"/>
      <c r="D49" s="135"/>
    </row>
    <row r="50" spans="1:4" ht="15" hidden="1" customHeight="1">
      <c r="A50" s="88"/>
      <c r="B50" s="135"/>
      <c r="C50" s="135"/>
      <c r="D50" s="135"/>
    </row>
    <row r="51" spans="1:4" ht="15" hidden="1" customHeight="1">
      <c r="A51" s="88"/>
      <c r="B51" s="135"/>
      <c r="C51" s="135"/>
      <c r="D51" s="135"/>
    </row>
    <row r="54" spans="1:4" ht="14.25" customHeight="1">
      <c r="A54" s="111"/>
      <c r="B54" s="88"/>
      <c r="C54" s="88"/>
      <c r="D54" s="88"/>
    </row>
    <row r="56" spans="1:4" ht="15" hidden="1" customHeight="1">
      <c r="A56" s="143"/>
      <c r="B56" s="144"/>
      <c r="C56" s="145"/>
      <c r="D56" s="88"/>
    </row>
    <row r="57" spans="1:4" ht="15" hidden="1" customHeight="1">
      <c r="A57" s="146"/>
      <c r="B57" s="147"/>
      <c r="C57" s="145"/>
      <c r="D57" s="88"/>
    </row>
    <row r="58" spans="1:4" ht="15" hidden="1" customHeight="1">
      <c r="A58" s="146"/>
      <c r="B58" s="147"/>
      <c r="C58" s="145"/>
      <c r="D58" s="88"/>
    </row>
    <row r="59" spans="1:4" ht="15" hidden="1" customHeight="1">
      <c r="A59" s="146"/>
      <c r="B59" s="147"/>
      <c r="C59" s="145"/>
      <c r="D59" s="88"/>
    </row>
    <row r="60" spans="1:4" ht="15" hidden="1" customHeight="1">
      <c r="A60" s="146"/>
      <c r="B60" s="147"/>
      <c r="C60" s="145"/>
      <c r="D60" s="88"/>
    </row>
    <row r="61" spans="1:4" ht="15" hidden="1" customHeight="1">
      <c r="A61" s="146"/>
      <c r="B61" s="147"/>
      <c r="C61" s="145"/>
      <c r="D61" s="88"/>
    </row>
    <row r="62" spans="1:4" ht="15" hidden="1" customHeight="1">
      <c r="A62" s="146"/>
      <c r="B62" s="147"/>
      <c r="C62" s="145"/>
      <c r="D62" s="88"/>
    </row>
    <row r="63" spans="1:4" ht="15" hidden="1" customHeight="1">
      <c r="A63" s="146"/>
      <c r="B63" s="147"/>
      <c r="C63" s="145"/>
      <c r="D63" s="88"/>
    </row>
    <row r="64" spans="1:4" ht="15" hidden="1" customHeight="1">
      <c r="A64" s="146"/>
      <c r="B64" s="147"/>
      <c r="C64" s="145"/>
      <c r="D64" s="88"/>
    </row>
    <row r="65" spans="1:3" ht="15" hidden="1" customHeight="1">
      <c r="A65" s="146"/>
      <c r="B65" s="147"/>
      <c r="C65" s="145"/>
    </row>
    <row r="66" spans="1:3" ht="15" hidden="1" customHeight="1">
      <c r="A66" s="146"/>
      <c r="B66" s="147"/>
      <c r="C66" s="145"/>
    </row>
    <row r="67" spans="1:3" ht="15" hidden="1" customHeight="1">
      <c r="A67" s="146"/>
      <c r="B67" s="147"/>
      <c r="C67" s="145"/>
    </row>
    <row r="68" spans="1:3" ht="15" hidden="1" customHeight="1">
      <c r="A68" s="146"/>
      <c r="B68" s="147"/>
      <c r="C68" s="145"/>
    </row>
    <row r="69" spans="1:3" ht="15" hidden="1" customHeight="1">
      <c r="A69" s="146"/>
      <c r="B69" s="147"/>
      <c r="C69" s="145"/>
    </row>
    <row r="70" spans="1:3" ht="15" hidden="1" customHeight="1">
      <c r="A70" s="146"/>
      <c r="B70" s="147"/>
      <c r="C70" s="145"/>
    </row>
    <row r="71" spans="1:3" ht="15" hidden="1" customHeight="1">
      <c r="A71" s="146"/>
      <c r="B71" s="147"/>
      <c r="C71" s="145"/>
    </row>
    <row r="72" spans="1:3" ht="15" hidden="1" customHeight="1">
      <c r="A72" s="146"/>
      <c r="B72" s="147"/>
      <c r="C72" s="145"/>
    </row>
    <row r="73" spans="1:3" ht="15" hidden="1" customHeight="1">
      <c r="A73" s="146"/>
      <c r="B73" s="147"/>
      <c r="C73" s="145"/>
    </row>
    <row r="74" spans="1:3" ht="15" hidden="1" customHeight="1">
      <c r="A74" s="146"/>
      <c r="B74" s="147"/>
      <c r="C74" s="145"/>
    </row>
    <row r="75" spans="1:3" ht="15" hidden="1" customHeight="1">
      <c r="A75" s="146"/>
      <c r="B75" s="147"/>
      <c r="C75" s="145"/>
    </row>
    <row r="76" spans="1:3" ht="15" hidden="1" customHeight="1">
      <c r="A76" s="146"/>
      <c r="B76" s="147"/>
      <c r="C76" s="145"/>
    </row>
    <row r="77" spans="1:3" ht="15" hidden="1" customHeight="1">
      <c r="A77" s="146"/>
      <c r="B77" s="147"/>
      <c r="C77" s="145"/>
    </row>
    <row r="78" spans="1:3" ht="15" hidden="1" customHeight="1">
      <c r="A78" s="146"/>
      <c r="B78" s="147"/>
      <c r="C78" s="145"/>
    </row>
    <row r="79" spans="1:3" ht="15" hidden="1" customHeight="1">
      <c r="A79" s="146"/>
      <c r="B79" s="147"/>
      <c r="C79" s="145"/>
    </row>
    <row r="80" spans="1:3" ht="15" hidden="1" customHeight="1">
      <c r="A80" s="146"/>
      <c r="B80" s="147"/>
      <c r="C80" s="145"/>
    </row>
    <row r="81" spans="1:3" ht="15" hidden="1" customHeight="1">
      <c r="A81" s="146"/>
      <c r="B81" s="147"/>
      <c r="C81" s="145"/>
    </row>
    <row r="82" spans="1:3" ht="15" hidden="1" customHeight="1">
      <c r="A82" s="146"/>
      <c r="B82" s="147"/>
      <c r="C82" s="145"/>
    </row>
    <row r="83" spans="1:3" ht="15" hidden="1" customHeight="1">
      <c r="A83" s="146"/>
      <c r="B83" s="147"/>
      <c r="C83" s="145"/>
    </row>
    <row r="84" spans="1:3" ht="15" hidden="1" customHeight="1">
      <c r="A84" s="146"/>
      <c r="B84" s="147"/>
      <c r="C84" s="145"/>
    </row>
    <row r="85" spans="1:3" ht="15" hidden="1" customHeight="1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</sheetData>
  <sheetProtection formatColumns="0"/>
  <conditionalFormatting sqref="A30">
    <cfRule type="expression" dxfId="47" priority="6">
      <formula>$C$12&lt;&gt;0</formula>
    </cfRule>
  </conditionalFormatting>
  <conditionalFormatting sqref="A29">
    <cfRule type="expression" dxfId="46" priority="5">
      <formula>$C$12&lt;&gt;0</formula>
    </cfRule>
  </conditionalFormatting>
  <conditionalFormatting sqref="A32:C32">
    <cfRule type="expression" dxfId="45" priority="4">
      <formula>$B$24&lt;&gt;0</formula>
    </cfRule>
  </conditionalFormatting>
  <conditionalFormatting sqref="A31">
    <cfRule type="expression" dxfId="44" priority="3">
      <formula>$B$24&lt;&gt;0</formula>
    </cfRule>
  </conditionalFormatting>
  <conditionalFormatting sqref="A12">
    <cfRule type="expression" dxfId="43" priority="2">
      <formula>$C$12&lt;&gt;0</formula>
    </cfRule>
  </conditionalFormatting>
  <conditionalFormatting sqref="A24">
    <cfRule type="expression" dxfId="4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149" bestFit="1" customWidth="1"/>
    <col min="2" max="2" width="20.42578125" style="149" customWidth="1"/>
    <col min="3" max="3" width="23.85546875" style="149" customWidth="1"/>
    <col min="4" max="4" width="20" style="149" hidden="1" customWidth="1"/>
    <col min="5" max="5" width="1" style="149" customWidth="1"/>
    <col min="6" max="6" width="14.5703125" style="149" bestFit="1" customWidth="1"/>
    <col min="7" max="7" width="21.85546875" style="149" customWidth="1"/>
    <col min="8" max="8" width="9.28515625" style="149" customWidth="1"/>
    <col min="9" max="9" width="10" style="149" customWidth="1"/>
    <col min="10" max="16384" width="22.85546875" style="149"/>
  </cols>
  <sheetData>
    <row r="1" spans="1:28" ht="18">
      <c r="A1" s="74" t="str">
        <f>'[25]Contact Information'!$C$5</f>
        <v>ST. JOHNS RIVER STATE COLLEGE</v>
      </c>
      <c r="B1" s="74"/>
      <c r="C1" s="74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</row>
    <row r="2" spans="1:28" ht="15.75">
      <c r="A2" s="75" t="s">
        <v>0</v>
      </c>
      <c r="B2" s="75"/>
      <c r="C2" s="75"/>
      <c r="D2" s="150"/>
      <c r="E2" s="150"/>
      <c r="F2" s="150"/>
      <c r="G2" s="150"/>
      <c r="H2" s="150"/>
      <c r="I2" s="150"/>
      <c r="J2" s="150"/>
      <c r="K2" s="150"/>
      <c r="L2" s="150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</row>
    <row r="3" spans="1:28" ht="15.75">
      <c r="A3" s="75" t="s">
        <v>1</v>
      </c>
      <c r="B3" s="75"/>
      <c r="C3" s="75"/>
      <c r="D3" s="150"/>
      <c r="E3" s="150"/>
      <c r="F3" s="150"/>
      <c r="G3" s="150"/>
      <c r="H3" s="150"/>
      <c r="I3" s="150"/>
      <c r="J3" s="150"/>
      <c r="K3" s="150"/>
      <c r="L3" s="150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</row>
    <row r="4" spans="1:28" ht="15.75">
      <c r="A4" s="75" t="s">
        <v>36</v>
      </c>
      <c r="B4" s="75"/>
      <c r="C4" s="75"/>
      <c r="D4" s="150"/>
      <c r="E4" s="150"/>
      <c r="F4" s="150"/>
      <c r="G4" s="150"/>
      <c r="H4" s="150"/>
      <c r="I4" s="150"/>
      <c r="J4" s="150"/>
      <c r="K4" s="150"/>
      <c r="L4" s="150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</row>
    <row r="5" spans="1:28" ht="4.5" customHeight="1">
      <c r="A5" s="75"/>
      <c r="B5" s="75"/>
      <c r="C5" s="75"/>
      <c r="D5" s="150"/>
      <c r="E5" s="150"/>
      <c r="F5" s="150"/>
      <c r="G5" s="150"/>
      <c r="H5" s="150"/>
      <c r="I5" s="150"/>
      <c r="J5" s="150"/>
      <c r="K5" s="150"/>
      <c r="L5" s="150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</row>
    <row r="6" spans="1:28" ht="16.5" thickBot="1">
      <c r="A6" s="151"/>
      <c r="B6" s="152" t="s">
        <v>2</v>
      </c>
      <c r="C6" s="7" t="str">
        <f>'[25]Contact Information'!C3</f>
        <v>2015.v02</v>
      </c>
      <c r="D6" s="153" t="s">
        <v>3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</row>
    <row r="7" spans="1:28" ht="5.25" customHeight="1" thickTop="1">
      <c r="A7" s="154"/>
      <c r="B7" s="155"/>
      <c r="C7" s="156"/>
      <c r="D7" s="15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</row>
    <row r="8" spans="1:28" ht="15.75">
      <c r="A8" s="158" t="s">
        <v>4</v>
      </c>
      <c r="B8" s="159"/>
      <c r="C8" s="160">
        <f>VLOOKUP($A$1,[25]VLOOKUPS!A115:B142,2,FALSE)</f>
        <v>-4901.41</v>
      </c>
      <c r="D8" s="161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</row>
    <row r="9" spans="1:28" ht="4.5" customHeight="1">
      <c r="A9" s="162"/>
      <c r="B9" s="163"/>
      <c r="C9" s="164"/>
      <c r="D9" s="161"/>
      <c r="E9" s="148"/>
      <c r="F9" s="165"/>
      <c r="G9" s="166"/>
      <c r="H9" s="167"/>
      <c r="I9" s="168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</row>
    <row r="10" spans="1:28" ht="15" customHeight="1">
      <c r="A10" s="170" t="s">
        <v>5</v>
      </c>
      <c r="B10" s="171"/>
      <c r="C10" s="172">
        <f>'[25]Accounts by GL'!O213</f>
        <v>849999.78</v>
      </c>
      <c r="D10" s="161"/>
      <c r="E10" s="148"/>
      <c r="F10" s="86" t="s">
        <v>6</v>
      </c>
      <c r="G10" s="77"/>
      <c r="H10" s="77"/>
      <c r="I10" s="78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</row>
    <row r="11" spans="1:28" ht="15.75">
      <c r="A11" s="170" t="s">
        <v>7</v>
      </c>
      <c r="B11" s="171"/>
      <c r="C11" s="172">
        <f>'[25]Accounts by GL'!O214</f>
        <v>49149.72</v>
      </c>
      <c r="D11" s="161"/>
      <c r="E11" s="148"/>
      <c r="F11" s="76"/>
      <c r="G11" s="77"/>
      <c r="H11" s="77"/>
      <c r="I11" s="78"/>
      <c r="J11" s="169"/>
      <c r="K11" s="169"/>
      <c r="L11" s="169"/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</row>
    <row r="12" spans="1:28" ht="15.75">
      <c r="A12" s="173" t="s">
        <v>8</v>
      </c>
      <c r="B12" s="171"/>
      <c r="C12" s="172">
        <v>0</v>
      </c>
      <c r="D12" s="161"/>
      <c r="E12" s="148"/>
      <c r="F12" s="174" t="s">
        <v>33</v>
      </c>
      <c r="G12" s="175"/>
      <c r="H12" s="175"/>
      <c r="I12" s="176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</row>
    <row r="13" spans="1:28" ht="16.5" thickBot="1">
      <c r="A13" s="177" t="s">
        <v>9</v>
      </c>
      <c r="B13" s="178"/>
      <c r="C13" s="179">
        <f>SUM(C10:C12)</f>
        <v>899149.5</v>
      </c>
      <c r="D13" s="161"/>
      <c r="E13" s="148"/>
      <c r="F13" s="180">
        <f>B15+B16</f>
        <v>894248.15000000014</v>
      </c>
      <c r="G13" s="175" t="s">
        <v>10</v>
      </c>
      <c r="H13" s="175"/>
      <c r="I13" s="176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</row>
    <row r="14" spans="1:28" ht="16.5" thickBot="1">
      <c r="A14" s="181" t="s">
        <v>11</v>
      </c>
      <c r="B14" s="171"/>
      <c r="C14" s="182"/>
      <c r="D14" s="44"/>
      <c r="E14" s="148"/>
      <c r="F14" s="183">
        <f>SUM(B17:B24)</f>
        <v>0</v>
      </c>
      <c r="G14" s="175" t="s">
        <v>12</v>
      </c>
      <c r="H14" s="175"/>
      <c r="I14" s="176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</row>
    <row r="15" spans="1:28" ht="15.75">
      <c r="A15" s="173" t="s">
        <v>13</v>
      </c>
      <c r="B15" s="184">
        <v>324211.03999999998</v>
      </c>
      <c r="C15" s="182"/>
      <c r="D15" s="44"/>
      <c r="E15" s="148"/>
      <c r="F15" s="185"/>
      <c r="G15" s="175"/>
      <c r="H15" s="175"/>
      <c r="I15" s="176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</row>
    <row r="16" spans="1:28" ht="15.75">
      <c r="A16" s="173" t="s">
        <v>14</v>
      </c>
      <c r="B16" s="184">
        <f>570012.55+24.56</f>
        <v>570037.1100000001</v>
      </c>
      <c r="C16" s="182"/>
      <c r="D16" s="44"/>
      <c r="E16" s="148"/>
      <c r="F16" s="180">
        <f>F13+F14</f>
        <v>894248.15000000014</v>
      </c>
      <c r="G16" s="175" t="s">
        <v>15</v>
      </c>
      <c r="H16" s="175"/>
      <c r="I16" s="176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</row>
    <row r="17" spans="1:9" ht="15.75">
      <c r="A17" s="173" t="s">
        <v>16</v>
      </c>
      <c r="B17" s="184">
        <v>0</v>
      </c>
      <c r="C17" s="182"/>
      <c r="D17" s="44"/>
      <c r="E17" s="148"/>
      <c r="F17" s="186">
        <f>F14/F16</f>
        <v>0</v>
      </c>
      <c r="G17" s="187" t="s">
        <v>17</v>
      </c>
      <c r="H17" s="187"/>
      <c r="I17" s="188"/>
    </row>
    <row r="18" spans="1:9" ht="15.75">
      <c r="A18" s="173" t="s">
        <v>18</v>
      </c>
      <c r="B18" s="184">
        <v>0</v>
      </c>
      <c r="C18" s="182"/>
      <c r="D18" s="44"/>
      <c r="E18" s="148"/>
      <c r="F18" s="148"/>
      <c r="G18" s="189"/>
      <c r="H18" s="148"/>
      <c r="I18" s="148"/>
    </row>
    <row r="19" spans="1:9" ht="15.75">
      <c r="A19" s="173" t="s">
        <v>19</v>
      </c>
      <c r="B19" s="184">
        <v>0</v>
      </c>
      <c r="C19" s="182"/>
      <c r="D19" s="44"/>
      <c r="E19" s="148"/>
      <c r="F19" s="148"/>
      <c r="G19" s="189"/>
      <c r="H19" s="148"/>
      <c r="I19" s="148"/>
    </row>
    <row r="20" spans="1:9" ht="15.75">
      <c r="A20" s="173" t="s">
        <v>20</v>
      </c>
      <c r="B20" s="184">
        <v>0</v>
      </c>
      <c r="C20" s="182"/>
      <c r="D20" s="44"/>
      <c r="E20" s="148"/>
      <c r="F20" s="148"/>
      <c r="G20" s="148"/>
      <c r="H20" s="148"/>
      <c r="I20" s="148"/>
    </row>
    <row r="21" spans="1:9" ht="15.75">
      <c r="A21" s="173" t="s">
        <v>21</v>
      </c>
      <c r="B21" s="184">
        <v>0</v>
      </c>
      <c r="C21" s="182"/>
      <c r="D21" s="44"/>
      <c r="E21" s="148"/>
      <c r="F21" s="148"/>
      <c r="G21" s="148"/>
      <c r="H21" s="148"/>
      <c r="I21" s="148"/>
    </row>
    <row r="22" spans="1:9" ht="15.75">
      <c r="A22" s="190" t="s">
        <v>22</v>
      </c>
      <c r="B22" s="184">
        <v>0</v>
      </c>
      <c r="C22" s="182"/>
      <c r="D22" s="44"/>
      <c r="E22" s="148"/>
      <c r="F22" s="148"/>
      <c r="G22" s="148"/>
      <c r="H22" s="148"/>
      <c r="I22" s="148"/>
    </row>
    <row r="23" spans="1:9" ht="15.75">
      <c r="A23" s="173" t="s">
        <v>23</v>
      </c>
      <c r="B23" s="184">
        <v>0</v>
      </c>
      <c r="C23" s="182"/>
      <c r="D23" s="44"/>
      <c r="E23" s="148"/>
      <c r="F23" s="148"/>
      <c r="G23" s="148"/>
      <c r="H23" s="148"/>
      <c r="I23" s="148"/>
    </row>
    <row r="24" spans="1:9" ht="15.75">
      <c r="A24" s="173" t="s">
        <v>24</v>
      </c>
      <c r="B24" s="191"/>
      <c r="C24" s="182"/>
      <c r="D24" s="192"/>
      <c r="E24" s="148"/>
      <c r="F24" s="148"/>
      <c r="G24" s="193"/>
      <c r="H24" s="148"/>
      <c r="I24" s="148"/>
    </row>
    <row r="25" spans="1:9" ht="15.75">
      <c r="A25" s="181" t="s">
        <v>25</v>
      </c>
      <c r="B25" s="171"/>
      <c r="C25" s="194">
        <f>SUM(B15:B24)</f>
        <v>894248.15000000014</v>
      </c>
      <c r="D25" s="192"/>
      <c r="E25" s="148"/>
      <c r="F25" s="148"/>
      <c r="G25" s="193"/>
      <c r="H25" s="148"/>
      <c r="I25" s="148"/>
    </row>
    <row r="26" spans="1:9" ht="15.75">
      <c r="A26" s="181"/>
      <c r="B26" s="171"/>
      <c r="C26" s="182"/>
      <c r="D26" s="192"/>
      <c r="E26" s="148"/>
      <c r="F26" s="148"/>
      <c r="G26" s="193"/>
      <c r="H26" s="148"/>
      <c r="I26" s="148"/>
    </row>
    <row r="27" spans="1:9" ht="14.25" customHeight="1" thickBot="1">
      <c r="A27" s="181" t="s">
        <v>26</v>
      </c>
      <c r="B27" s="171"/>
      <c r="C27" s="195">
        <f>C8+C13-C25</f>
        <v>-6.0000000172294676E-2</v>
      </c>
      <c r="D27" s="148"/>
      <c r="E27" s="148"/>
      <c r="F27" s="148"/>
      <c r="G27" s="193"/>
      <c r="H27" s="148"/>
      <c r="I27" s="148"/>
    </row>
    <row r="28" spans="1:9" ht="16.5" thickTop="1" thickBot="1">
      <c r="A28" s="196"/>
      <c r="B28" s="197"/>
      <c r="C28" s="198"/>
      <c r="D28" s="148"/>
      <c r="E28" s="148"/>
      <c r="F28" s="148"/>
      <c r="G28" s="199"/>
      <c r="H28" s="148"/>
      <c r="I28" s="148"/>
    </row>
    <row r="29" spans="1:9" ht="15.75" thickTop="1">
      <c r="A29" s="199" t="s">
        <v>27</v>
      </c>
      <c r="B29" s="199"/>
      <c r="C29" s="148"/>
      <c r="D29" s="148"/>
      <c r="E29" s="148"/>
      <c r="F29" s="148"/>
      <c r="G29" s="148"/>
      <c r="H29" s="148"/>
      <c r="I29" s="148"/>
    </row>
    <row r="30" spans="1:9">
      <c r="A30" s="79"/>
      <c r="B30" s="80"/>
      <c r="C30" s="81"/>
      <c r="D30" s="148"/>
      <c r="E30" s="148"/>
      <c r="F30" s="148"/>
      <c r="G30" s="148"/>
      <c r="H30" s="148"/>
      <c r="I30" s="148"/>
    </row>
    <row r="31" spans="1:9">
      <c r="A31" s="199" t="s">
        <v>28</v>
      </c>
      <c r="B31" s="199"/>
      <c r="C31" s="148"/>
      <c r="D31" s="148"/>
      <c r="E31" s="148"/>
      <c r="F31" s="148"/>
      <c r="G31" s="148"/>
      <c r="H31" s="148"/>
      <c r="I31" s="148"/>
    </row>
    <row r="32" spans="1:9">
      <c r="A32" s="79"/>
      <c r="B32" s="82"/>
      <c r="C32" s="83"/>
      <c r="D32" s="148"/>
      <c r="E32" s="148"/>
      <c r="F32" s="148"/>
      <c r="G32" s="148"/>
      <c r="H32" s="148"/>
      <c r="I32" s="148"/>
    </row>
    <row r="34" spans="1:4">
      <c r="A34" s="148"/>
      <c r="B34" s="148"/>
      <c r="C34" s="148"/>
      <c r="D34" s="192"/>
    </row>
    <row r="35" spans="1:4" ht="15" hidden="1" customHeight="1">
      <c r="A35" s="150" t="s">
        <v>29</v>
      </c>
      <c r="B35" s="192"/>
      <c r="C35" s="192"/>
      <c r="D35" s="192"/>
    </row>
    <row r="36" spans="1:4" ht="15" hidden="1" customHeight="1">
      <c r="A36" s="148"/>
      <c r="B36" s="192"/>
      <c r="C36" s="192"/>
      <c r="D36" s="192"/>
    </row>
    <row r="37" spans="1:4" ht="15" hidden="1" customHeight="1">
      <c r="A37" s="148"/>
      <c r="B37" s="192"/>
      <c r="C37" s="192"/>
      <c r="D37" s="192"/>
    </row>
    <row r="38" spans="1:4" ht="15" hidden="1" customHeight="1">
      <c r="A38" s="148"/>
      <c r="B38" s="192"/>
      <c r="C38" s="192"/>
      <c r="D38" s="192"/>
    </row>
    <row r="39" spans="1:4" ht="15" hidden="1" customHeight="1">
      <c r="A39" s="148"/>
      <c r="B39" s="192"/>
      <c r="C39" s="192"/>
      <c r="D39" s="192"/>
    </row>
    <row r="40" spans="1:4" ht="15" hidden="1" customHeight="1">
      <c r="A40" s="148"/>
      <c r="B40" s="192"/>
      <c r="C40" s="192"/>
      <c r="D40" s="192"/>
    </row>
    <row r="41" spans="1:4" ht="15" hidden="1" customHeight="1">
      <c r="A41" s="148"/>
      <c r="B41" s="192"/>
      <c r="C41" s="192"/>
      <c r="D41" s="192"/>
    </row>
    <row r="42" spans="1:4" ht="15" hidden="1" customHeight="1">
      <c r="A42" s="148"/>
      <c r="B42" s="192"/>
      <c r="C42" s="192"/>
      <c r="D42" s="192"/>
    </row>
    <row r="43" spans="1:4" ht="15" hidden="1" customHeight="1">
      <c r="A43" s="148"/>
      <c r="B43" s="192"/>
      <c r="C43" s="192"/>
      <c r="D43" s="192"/>
    </row>
    <row r="44" spans="1:4" ht="15" hidden="1" customHeight="1">
      <c r="A44" s="148"/>
      <c r="B44" s="192"/>
      <c r="C44" s="192"/>
      <c r="D44" s="192"/>
    </row>
    <row r="45" spans="1:4" ht="15" hidden="1" customHeight="1">
      <c r="A45" s="148"/>
      <c r="B45" s="192"/>
      <c r="C45" s="192"/>
      <c r="D45" s="192"/>
    </row>
    <row r="46" spans="1:4" ht="15" hidden="1" customHeight="1">
      <c r="A46" s="148"/>
      <c r="B46" s="192"/>
      <c r="C46" s="192"/>
      <c r="D46" s="192"/>
    </row>
    <row r="47" spans="1:4" ht="15" hidden="1" customHeight="1">
      <c r="A47" s="148"/>
      <c r="B47" s="192"/>
      <c r="C47" s="192"/>
      <c r="D47" s="192"/>
    </row>
    <row r="48" spans="1:4" ht="15" hidden="1" customHeight="1">
      <c r="A48" s="148"/>
      <c r="B48" s="192"/>
      <c r="C48" s="192"/>
      <c r="D48" s="192"/>
    </row>
    <row r="49" spans="1:4" ht="15" hidden="1" customHeight="1">
      <c r="A49" s="148"/>
      <c r="B49" s="192"/>
      <c r="C49" s="192"/>
      <c r="D49" s="192"/>
    </row>
    <row r="50" spans="1:4" ht="15" hidden="1" customHeight="1">
      <c r="A50" s="148"/>
      <c r="B50" s="192"/>
      <c r="C50" s="192"/>
      <c r="D50" s="192"/>
    </row>
    <row r="51" spans="1:4" ht="15" hidden="1" customHeight="1">
      <c r="A51" s="148"/>
      <c r="B51" s="192"/>
      <c r="C51" s="192"/>
      <c r="D51" s="192"/>
    </row>
    <row r="54" spans="1:4" ht="14.25" customHeight="1">
      <c r="A54" s="169"/>
      <c r="B54" s="148"/>
      <c r="C54" s="148"/>
      <c r="D54" s="148"/>
    </row>
    <row r="56" spans="1:4" ht="15" hidden="1" customHeight="1">
      <c r="A56" s="200"/>
      <c r="B56" s="201"/>
      <c r="C56" s="33"/>
      <c r="D56" s="148"/>
    </row>
    <row r="57" spans="1:4" ht="15" hidden="1" customHeight="1">
      <c r="A57" s="3"/>
      <c r="B57" s="202"/>
      <c r="C57" s="33"/>
      <c r="D57" s="148"/>
    </row>
    <row r="58" spans="1:4" ht="15" hidden="1" customHeight="1">
      <c r="A58" s="3"/>
      <c r="B58" s="202"/>
      <c r="C58" s="33"/>
      <c r="D58" s="148"/>
    </row>
    <row r="59" spans="1:4" ht="15" hidden="1" customHeight="1">
      <c r="A59" s="3"/>
      <c r="B59" s="202"/>
      <c r="C59" s="33"/>
      <c r="D59" s="148"/>
    </row>
    <row r="60" spans="1:4" ht="15" hidden="1" customHeight="1">
      <c r="A60" s="3"/>
      <c r="B60" s="202"/>
      <c r="C60" s="33"/>
      <c r="D60" s="148"/>
    </row>
    <row r="61" spans="1:4" ht="15" hidden="1" customHeight="1">
      <c r="A61" s="3"/>
      <c r="B61" s="202"/>
      <c r="C61" s="33"/>
      <c r="D61" s="148"/>
    </row>
    <row r="62" spans="1:4" ht="15" hidden="1" customHeight="1">
      <c r="A62" s="3"/>
      <c r="B62" s="202"/>
      <c r="C62" s="33"/>
      <c r="D62" s="148"/>
    </row>
    <row r="63" spans="1:4" ht="15" hidden="1" customHeight="1">
      <c r="A63" s="3"/>
      <c r="B63" s="202"/>
      <c r="C63" s="33"/>
      <c r="D63" s="148"/>
    </row>
    <row r="64" spans="1:4" ht="15" hidden="1" customHeight="1">
      <c r="A64" s="3"/>
      <c r="B64" s="202"/>
      <c r="C64" s="33"/>
      <c r="D64" s="148"/>
    </row>
    <row r="65" spans="1:3" ht="15" hidden="1" customHeight="1">
      <c r="A65" s="3"/>
      <c r="B65" s="202"/>
      <c r="C65" s="33"/>
    </row>
    <row r="66" spans="1:3" ht="15" hidden="1" customHeight="1">
      <c r="A66" s="3"/>
      <c r="B66" s="202"/>
      <c r="C66" s="33"/>
    </row>
    <row r="67" spans="1:3" ht="15" hidden="1" customHeight="1">
      <c r="A67" s="3"/>
      <c r="B67" s="202"/>
      <c r="C67" s="33"/>
    </row>
    <row r="68" spans="1:3" ht="15" hidden="1" customHeight="1">
      <c r="A68" s="3"/>
      <c r="B68" s="202"/>
      <c r="C68" s="33"/>
    </row>
    <row r="69" spans="1:3" ht="15" hidden="1" customHeight="1">
      <c r="A69" s="3"/>
      <c r="B69" s="202"/>
      <c r="C69" s="33"/>
    </row>
    <row r="70" spans="1:3" ht="15" hidden="1" customHeight="1">
      <c r="A70" s="3"/>
      <c r="B70" s="202"/>
      <c r="C70" s="33"/>
    </row>
    <row r="71" spans="1:3" ht="15" hidden="1" customHeight="1">
      <c r="A71" s="3"/>
      <c r="B71" s="202"/>
      <c r="C71" s="33"/>
    </row>
    <row r="72" spans="1:3" ht="15" hidden="1" customHeight="1">
      <c r="A72" s="3"/>
      <c r="B72" s="202"/>
      <c r="C72" s="33"/>
    </row>
    <row r="73" spans="1:3" ht="15" hidden="1" customHeight="1">
      <c r="A73" s="3"/>
      <c r="B73" s="202"/>
      <c r="C73" s="33"/>
    </row>
    <row r="74" spans="1:3" ht="15" hidden="1" customHeight="1">
      <c r="A74" s="3"/>
      <c r="B74" s="202"/>
      <c r="C74" s="33"/>
    </row>
    <row r="75" spans="1:3" ht="15" hidden="1" customHeight="1">
      <c r="A75" s="3"/>
      <c r="B75" s="202"/>
      <c r="C75" s="33"/>
    </row>
    <row r="76" spans="1:3" ht="15" hidden="1" customHeight="1">
      <c r="A76" s="3"/>
      <c r="B76" s="202"/>
      <c r="C76" s="33"/>
    </row>
    <row r="77" spans="1:3" ht="15" hidden="1" customHeight="1">
      <c r="A77" s="3"/>
      <c r="B77" s="202"/>
      <c r="C77" s="33"/>
    </row>
    <row r="78" spans="1:3" ht="15" hidden="1" customHeight="1">
      <c r="A78" s="3"/>
      <c r="B78" s="202"/>
      <c r="C78" s="33"/>
    </row>
    <row r="79" spans="1:3" ht="15" hidden="1" customHeight="1">
      <c r="A79" s="3"/>
      <c r="B79" s="202"/>
      <c r="C79" s="33"/>
    </row>
    <row r="80" spans="1:3" ht="15" hidden="1" customHeight="1">
      <c r="A80" s="3"/>
      <c r="B80" s="202"/>
      <c r="C80" s="33"/>
    </row>
    <row r="81" spans="1:3" ht="15" hidden="1" customHeight="1">
      <c r="A81" s="3"/>
      <c r="B81" s="202"/>
      <c r="C81" s="33"/>
    </row>
    <row r="82" spans="1:3" ht="15" hidden="1" customHeight="1">
      <c r="A82" s="3"/>
      <c r="B82" s="202"/>
      <c r="C82" s="33"/>
    </row>
    <row r="83" spans="1:3" ht="15" hidden="1" customHeight="1">
      <c r="A83" s="3"/>
      <c r="B83" s="202"/>
      <c r="C83" s="33"/>
    </row>
    <row r="84" spans="1:3" ht="15" hidden="1" customHeight="1">
      <c r="A84" s="3"/>
      <c r="B84" s="202"/>
      <c r="C84" s="33"/>
    </row>
    <row r="85" spans="1:3" ht="15" hidden="1" customHeight="1">
      <c r="A85" s="148"/>
      <c r="B85" s="148"/>
      <c r="C85" s="148"/>
    </row>
    <row r="86" spans="1:3">
      <c r="A86" s="148"/>
      <c r="B86" s="148"/>
      <c r="C86" s="148"/>
    </row>
    <row r="87" spans="1:3">
      <c r="A87" s="148"/>
      <c r="B87" s="148"/>
      <c r="C87" s="148"/>
    </row>
  </sheetData>
  <sheetProtection formatColumns="0"/>
  <conditionalFormatting sqref="A30">
    <cfRule type="expression" dxfId="41" priority="6">
      <formula>$C$12&lt;&gt;0</formula>
    </cfRule>
  </conditionalFormatting>
  <conditionalFormatting sqref="A29">
    <cfRule type="expression" dxfId="40" priority="5">
      <formula>$C$12&lt;&gt;0</formula>
    </cfRule>
  </conditionalFormatting>
  <conditionalFormatting sqref="A32:C32">
    <cfRule type="expression" dxfId="39" priority="4">
      <formula>$B$24&lt;&gt;0</formula>
    </cfRule>
  </conditionalFormatting>
  <conditionalFormatting sqref="A31">
    <cfRule type="expression" dxfId="38" priority="3">
      <formula>$B$24&lt;&gt;0</formula>
    </cfRule>
  </conditionalFormatting>
  <conditionalFormatting sqref="A12">
    <cfRule type="expression" dxfId="37" priority="2">
      <formula>$C$12&lt;&gt;0</formula>
    </cfRule>
  </conditionalFormatting>
  <conditionalFormatting sqref="A24">
    <cfRule type="expression" dxfId="3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89" bestFit="1" customWidth="1"/>
    <col min="2" max="2" width="20.42578125" style="89" customWidth="1"/>
    <col min="3" max="3" width="23.85546875" style="89" customWidth="1"/>
    <col min="4" max="4" width="20" style="89" hidden="1" customWidth="1"/>
    <col min="5" max="5" width="1" style="89" customWidth="1"/>
    <col min="6" max="6" width="14.5703125" style="89" bestFit="1" customWidth="1"/>
    <col min="7" max="7" width="21.85546875" style="89" customWidth="1"/>
    <col min="8" max="8" width="9.28515625" style="89" customWidth="1"/>
    <col min="9" max="9" width="7.5703125" style="89" customWidth="1"/>
    <col min="10" max="16384" width="22.85546875" style="89"/>
  </cols>
  <sheetData>
    <row r="1" spans="1:28" ht="18">
      <c r="A1" s="87" t="s">
        <v>57</v>
      </c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28" ht="15.75">
      <c r="A2" s="90" t="s">
        <v>0</v>
      </c>
      <c r="B2" s="90"/>
      <c r="C2" s="90"/>
      <c r="D2" s="91"/>
      <c r="E2" s="91"/>
      <c r="F2" s="91"/>
      <c r="G2" s="91"/>
      <c r="H2" s="91"/>
      <c r="I2" s="91"/>
      <c r="J2" s="91"/>
      <c r="K2" s="91"/>
      <c r="L2" s="91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15.75">
      <c r="A3" s="90" t="s">
        <v>1</v>
      </c>
      <c r="B3" s="90"/>
      <c r="C3" s="90"/>
      <c r="D3" s="91"/>
      <c r="E3" s="91"/>
      <c r="F3" s="91"/>
      <c r="G3" s="91"/>
      <c r="H3" s="91"/>
      <c r="I3" s="91"/>
      <c r="J3" s="91"/>
      <c r="K3" s="91"/>
      <c r="L3" s="9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ht="15.75">
      <c r="A4" s="90" t="s">
        <v>36</v>
      </c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4.5" customHeight="1">
      <c r="A5" s="90"/>
      <c r="B5" s="90"/>
      <c r="C5" s="90"/>
      <c r="D5" s="91"/>
      <c r="E5" s="91"/>
      <c r="F5" s="91"/>
      <c r="G5" s="91"/>
      <c r="H5" s="91"/>
      <c r="I5" s="91"/>
      <c r="J5" s="91"/>
      <c r="K5" s="91"/>
      <c r="L5" s="91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16.5" thickBot="1">
      <c r="A6" s="92"/>
      <c r="B6" s="93" t="s">
        <v>2</v>
      </c>
      <c r="C6" s="94" t="s">
        <v>58</v>
      </c>
      <c r="D6" s="95" t="s">
        <v>3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5.25" customHeight="1" thickTop="1">
      <c r="A7" s="96"/>
      <c r="B7" s="97"/>
      <c r="C7" s="98"/>
      <c r="D7" s="9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15.75">
      <c r="A8" s="100" t="s">
        <v>4</v>
      </c>
      <c r="B8" s="101"/>
      <c r="C8" s="102">
        <v>3338427.45</v>
      </c>
      <c r="D8" s="103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4.5" customHeight="1">
      <c r="A9" s="104"/>
      <c r="B9" s="105"/>
      <c r="C9" s="106"/>
      <c r="D9" s="103"/>
      <c r="E9" s="88"/>
      <c r="F9" s="107"/>
      <c r="G9" s="108"/>
      <c r="H9" s="109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5" customHeight="1">
      <c r="A10" s="112" t="s">
        <v>5</v>
      </c>
      <c r="B10" s="113"/>
      <c r="C10" s="114">
        <v>3836981.83</v>
      </c>
      <c r="D10" s="103"/>
      <c r="E10" s="88"/>
      <c r="F10" s="86" t="s">
        <v>6</v>
      </c>
      <c r="G10" s="115"/>
      <c r="H10" s="115"/>
      <c r="I10" s="116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ht="15.75">
      <c r="A11" s="112" t="s">
        <v>7</v>
      </c>
      <c r="B11" s="113"/>
      <c r="C11" s="114">
        <v>746780.04</v>
      </c>
      <c r="D11" s="103"/>
      <c r="E11" s="88"/>
      <c r="F11" s="85"/>
      <c r="G11" s="115"/>
      <c r="H11" s="115"/>
      <c r="I11" s="116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ht="15.75">
      <c r="A12" s="117" t="s">
        <v>8</v>
      </c>
      <c r="B12" s="113"/>
      <c r="C12" s="114">
        <v>1793.5</v>
      </c>
      <c r="D12" s="103"/>
      <c r="E12" s="88"/>
      <c r="F12" s="118" t="s">
        <v>33</v>
      </c>
      <c r="G12" s="119"/>
      <c r="H12" s="119"/>
      <c r="I12" s="12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ht="16.5" thickBot="1">
      <c r="A13" s="121" t="s">
        <v>9</v>
      </c>
      <c r="B13" s="122"/>
      <c r="C13" s="123">
        <v>4585555.37</v>
      </c>
      <c r="D13" s="103"/>
      <c r="E13" s="88"/>
      <c r="F13" s="124">
        <v>4426165.1800000006</v>
      </c>
      <c r="G13" s="119" t="s">
        <v>10</v>
      </c>
      <c r="H13" s="119"/>
      <c r="I13" s="12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ht="16.5" thickBot="1">
      <c r="A14" s="125" t="s">
        <v>11</v>
      </c>
      <c r="B14" s="113"/>
      <c r="C14" s="126"/>
      <c r="D14" s="127"/>
      <c r="E14" s="88"/>
      <c r="F14" s="128">
        <v>0</v>
      </c>
      <c r="G14" s="119" t="s">
        <v>12</v>
      </c>
      <c r="H14" s="119"/>
      <c r="I14" s="12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ht="15.75">
      <c r="A15" s="26" t="s">
        <v>13</v>
      </c>
      <c r="B15" s="129">
        <v>3151658.3400000003</v>
      </c>
      <c r="C15" s="126"/>
      <c r="D15" s="127"/>
      <c r="E15" s="88"/>
      <c r="F15" s="130"/>
      <c r="G15" s="119"/>
      <c r="H15" s="119"/>
      <c r="I15" s="12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ht="15.75">
      <c r="A16" s="26" t="s">
        <v>14</v>
      </c>
      <c r="B16" s="129">
        <v>1274506.8400000001</v>
      </c>
      <c r="C16" s="126"/>
      <c r="D16" s="127"/>
      <c r="E16" s="88"/>
      <c r="F16" s="124">
        <v>4426165.1800000006</v>
      </c>
      <c r="G16" s="119" t="s">
        <v>15</v>
      </c>
      <c r="H16" s="119"/>
      <c r="I16" s="12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9" ht="15.75">
      <c r="A17" s="26" t="s">
        <v>16</v>
      </c>
      <c r="B17" s="129">
        <v>0</v>
      </c>
      <c r="C17" s="126"/>
      <c r="D17" s="127"/>
      <c r="E17" s="88"/>
      <c r="F17" s="131">
        <v>0</v>
      </c>
      <c r="G17" s="57" t="s">
        <v>17</v>
      </c>
      <c r="H17" s="57"/>
      <c r="I17" s="132"/>
    </row>
    <row r="18" spans="1:9" ht="15.75">
      <c r="A18" s="26" t="s">
        <v>18</v>
      </c>
      <c r="B18" s="129">
        <v>0</v>
      </c>
      <c r="C18" s="126"/>
      <c r="D18" s="127"/>
      <c r="E18" s="88"/>
      <c r="F18" s="88"/>
      <c r="G18" s="133"/>
      <c r="H18" s="88"/>
      <c r="I18" s="88"/>
    </row>
    <row r="19" spans="1:9" ht="15.75">
      <c r="A19" s="26" t="s">
        <v>19</v>
      </c>
      <c r="B19" s="129">
        <v>0</v>
      </c>
      <c r="C19" s="126"/>
      <c r="D19" s="127"/>
      <c r="E19" s="88"/>
      <c r="F19" s="88"/>
      <c r="G19" s="133"/>
      <c r="H19" s="88"/>
      <c r="I19" s="88"/>
    </row>
    <row r="20" spans="1:9" ht="15.75">
      <c r="A20" s="26" t="s">
        <v>20</v>
      </c>
      <c r="B20" s="129">
        <v>0</v>
      </c>
      <c r="C20" s="126"/>
      <c r="D20" s="127"/>
      <c r="E20" s="88"/>
      <c r="F20" s="88"/>
      <c r="G20" s="88"/>
      <c r="H20" s="88"/>
      <c r="I20" s="88"/>
    </row>
    <row r="21" spans="1:9" ht="15.75">
      <c r="A21" s="26" t="s">
        <v>21</v>
      </c>
      <c r="B21" s="129">
        <v>0</v>
      </c>
      <c r="C21" s="126"/>
      <c r="D21" s="127"/>
      <c r="E21" s="88"/>
      <c r="F21" s="88"/>
      <c r="G21" s="88"/>
      <c r="H21" s="88"/>
      <c r="I21" s="88"/>
    </row>
    <row r="22" spans="1:9" ht="15.75">
      <c r="A22" s="28" t="s">
        <v>22</v>
      </c>
      <c r="B22" s="129">
        <v>0</v>
      </c>
      <c r="C22" s="126"/>
      <c r="D22" s="127"/>
      <c r="E22" s="88"/>
      <c r="F22" s="88"/>
      <c r="G22" s="88"/>
      <c r="H22" s="88"/>
      <c r="I22" s="88"/>
    </row>
    <row r="23" spans="1:9" ht="15.75">
      <c r="A23" s="26" t="s">
        <v>23</v>
      </c>
      <c r="B23" s="129">
        <v>0</v>
      </c>
      <c r="C23" s="126"/>
      <c r="D23" s="127"/>
      <c r="E23" s="88"/>
      <c r="F23" s="88"/>
      <c r="G23" s="88"/>
      <c r="H23" s="88"/>
      <c r="I23" s="88"/>
    </row>
    <row r="24" spans="1:9" ht="15.75">
      <c r="A24" s="117" t="s">
        <v>24</v>
      </c>
      <c r="B24" s="134">
        <v>0</v>
      </c>
      <c r="C24" s="126"/>
      <c r="D24" s="135"/>
      <c r="E24" s="88"/>
      <c r="F24" s="88"/>
      <c r="G24" s="136"/>
      <c r="H24" s="88"/>
      <c r="I24" s="88"/>
    </row>
    <row r="25" spans="1:9" ht="15.75">
      <c r="A25" s="125" t="s">
        <v>25</v>
      </c>
      <c r="B25" s="113"/>
      <c r="C25" s="137">
        <v>4426165.1800000006</v>
      </c>
      <c r="D25" s="135"/>
      <c r="E25" s="88"/>
      <c r="F25" s="88"/>
      <c r="G25" s="136"/>
      <c r="H25" s="88"/>
      <c r="I25" s="88"/>
    </row>
    <row r="26" spans="1:9" ht="15.75">
      <c r="A26" s="125"/>
      <c r="B26" s="113"/>
      <c r="C26" s="126"/>
      <c r="D26" s="135"/>
      <c r="E26" s="88"/>
      <c r="F26" s="88"/>
      <c r="G26" s="136"/>
      <c r="H26" s="88"/>
      <c r="I26" s="88"/>
    </row>
    <row r="27" spans="1:9" ht="14.25" customHeight="1" thickBot="1">
      <c r="A27" s="125" t="s">
        <v>26</v>
      </c>
      <c r="B27" s="113"/>
      <c r="C27" s="138">
        <v>3497817.6399999997</v>
      </c>
      <c r="D27" s="88"/>
      <c r="E27" s="88"/>
      <c r="F27" s="88"/>
      <c r="G27" s="136"/>
      <c r="H27" s="88"/>
      <c r="I27" s="88"/>
    </row>
    <row r="28" spans="1:9" ht="16.5" thickTop="1" thickBot="1">
      <c r="A28" s="139"/>
      <c r="B28" s="140"/>
      <c r="C28" s="141"/>
      <c r="D28" s="88"/>
      <c r="E28" s="88"/>
      <c r="F28" s="88"/>
      <c r="G28" s="142"/>
      <c r="H28" s="88"/>
      <c r="I28" s="88"/>
    </row>
    <row r="29" spans="1:9" ht="15.75" thickTop="1">
      <c r="A29" s="142" t="s">
        <v>27</v>
      </c>
      <c r="B29" s="142"/>
      <c r="C29" s="88"/>
      <c r="D29" s="88"/>
      <c r="E29" s="88"/>
      <c r="F29" s="88"/>
      <c r="G29" s="88"/>
      <c r="H29" s="88"/>
      <c r="I29" s="88"/>
    </row>
    <row r="30" spans="1:9">
      <c r="A30" s="66" t="s">
        <v>59</v>
      </c>
      <c r="B30" s="67"/>
      <c r="C30" s="68"/>
      <c r="D30" s="88"/>
      <c r="E30" s="88"/>
      <c r="F30" s="88"/>
      <c r="G30" s="88"/>
      <c r="H30" s="88"/>
      <c r="I30" s="88"/>
    </row>
    <row r="31" spans="1:9">
      <c r="A31" s="142" t="s">
        <v>28</v>
      </c>
      <c r="B31" s="142"/>
      <c r="C31" s="88"/>
      <c r="D31" s="88"/>
      <c r="E31" s="88"/>
      <c r="F31" s="88"/>
      <c r="G31" s="88"/>
      <c r="H31" s="88"/>
      <c r="I31" s="88"/>
    </row>
    <row r="32" spans="1:9">
      <c r="A32" s="66"/>
      <c r="B32" s="69"/>
      <c r="C32" s="70"/>
      <c r="D32" s="88"/>
      <c r="E32" s="88"/>
      <c r="F32" s="88"/>
      <c r="G32" s="88"/>
      <c r="H32" s="88"/>
      <c r="I32" s="88"/>
    </row>
    <row r="34" spans="1:4">
      <c r="A34" s="88"/>
      <c r="B34" s="88"/>
      <c r="C34" s="88"/>
      <c r="D34" s="135"/>
    </row>
    <row r="35" spans="1:4" ht="15" hidden="1" customHeight="1">
      <c r="A35" s="91" t="s">
        <v>29</v>
      </c>
      <c r="B35" s="135"/>
      <c r="C35" s="135"/>
      <c r="D35" s="135"/>
    </row>
    <row r="36" spans="1:4" ht="15" hidden="1" customHeight="1">
      <c r="A36" s="88"/>
      <c r="B36" s="135"/>
      <c r="C36" s="135"/>
      <c r="D36" s="135"/>
    </row>
    <row r="37" spans="1:4" ht="15" hidden="1" customHeight="1">
      <c r="A37" s="88"/>
      <c r="B37" s="135"/>
      <c r="C37" s="135"/>
      <c r="D37" s="135"/>
    </row>
    <row r="38" spans="1:4" ht="15" hidden="1" customHeight="1">
      <c r="A38" s="88"/>
      <c r="B38" s="135"/>
      <c r="C38" s="135"/>
      <c r="D38" s="135"/>
    </row>
    <row r="39" spans="1:4" ht="15" hidden="1" customHeight="1">
      <c r="A39" s="88"/>
      <c r="B39" s="135"/>
      <c r="C39" s="135"/>
      <c r="D39" s="135"/>
    </row>
    <row r="40" spans="1:4" ht="15" hidden="1" customHeight="1">
      <c r="A40" s="88"/>
      <c r="B40" s="135"/>
      <c r="C40" s="135"/>
      <c r="D40" s="135"/>
    </row>
    <row r="41" spans="1:4" ht="15" hidden="1" customHeight="1">
      <c r="A41" s="88"/>
      <c r="B41" s="135"/>
      <c r="C41" s="135"/>
      <c r="D41" s="135"/>
    </row>
    <row r="42" spans="1:4" ht="15" hidden="1" customHeight="1">
      <c r="A42" s="88"/>
      <c r="B42" s="135"/>
      <c r="C42" s="135"/>
      <c r="D42" s="135"/>
    </row>
    <row r="43" spans="1:4" ht="15" hidden="1" customHeight="1">
      <c r="A43" s="88"/>
      <c r="B43" s="135"/>
      <c r="C43" s="135"/>
      <c r="D43" s="135"/>
    </row>
    <row r="44" spans="1:4" ht="15" hidden="1" customHeight="1">
      <c r="A44" s="88"/>
      <c r="B44" s="135"/>
      <c r="C44" s="135"/>
      <c r="D44" s="135"/>
    </row>
    <row r="45" spans="1:4" ht="15" hidden="1" customHeight="1">
      <c r="A45" s="88"/>
      <c r="B45" s="135"/>
      <c r="C45" s="135"/>
      <c r="D45" s="135"/>
    </row>
    <row r="46" spans="1:4" ht="15" hidden="1" customHeight="1">
      <c r="A46" s="88"/>
      <c r="B46" s="135"/>
      <c r="C46" s="135"/>
      <c r="D46" s="135"/>
    </row>
    <row r="47" spans="1:4" ht="15" hidden="1" customHeight="1">
      <c r="A47" s="88"/>
      <c r="B47" s="135"/>
      <c r="C47" s="135"/>
      <c r="D47" s="135"/>
    </row>
    <row r="48" spans="1:4" ht="15" hidden="1" customHeight="1">
      <c r="A48" s="88"/>
      <c r="B48" s="135"/>
      <c r="C48" s="135"/>
      <c r="D48" s="135"/>
    </row>
    <row r="49" spans="1:4" ht="15" hidden="1" customHeight="1">
      <c r="A49" s="88"/>
      <c r="B49" s="135"/>
      <c r="C49" s="135"/>
      <c r="D49" s="135"/>
    </row>
    <row r="50" spans="1:4" ht="15" hidden="1" customHeight="1">
      <c r="A50" s="88"/>
      <c r="B50" s="135"/>
      <c r="C50" s="135"/>
      <c r="D50" s="135"/>
    </row>
    <row r="51" spans="1:4" ht="15" hidden="1" customHeight="1">
      <c r="A51" s="88"/>
      <c r="B51" s="135"/>
      <c r="C51" s="135"/>
      <c r="D51" s="135"/>
    </row>
    <row r="54" spans="1:4" ht="14.25" customHeight="1">
      <c r="A54" s="111"/>
      <c r="B54" s="88"/>
      <c r="C54" s="88"/>
      <c r="D54" s="88"/>
    </row>
    <row r="56" spans="1:4" ht="15" hidden="1" customHeight="1">
      <c r="A56" s="143"/>
      <c r="B56" s="144"/>
      <c r="C56" s="145"/>
      <c r="D56" s="88"/>
    </row>
    <row r="57" spans="1:4" ht="15" hidden="1" customHeight="1">
      <c r="A57" s="146"/>
      <c r="B57" s="147"/>
      <c r="C57" s="145"/>
      <c r="D57" s="88"/>
    </row>
    <row r="58" spans="1:4" ht="15" hidden="1" customHeight="1">
      <c r="A58" s="146"/>
      <c r="B58" s="147"/>
      <c r="C58" s="145"/>
      <c r="D58" s="88"/>
    </row>
    <row r="59" spans="1:4" ht="15" hidden="1" customHeight="1">
      <c r="A59" s="146"/>
      <c r="B59" s="147"/>
      <c r="C59" s="145"/>
      <c r="D59" s="88"/>
    </row>
    <row r="60" spans="1:4" ht="15" hidden="1" customHeight="1">
      <c r="A60" s="146"/>
      <c r="B60" s="147"/>
      <c r="C60" s="145"/>
      <c r="D60" s="88"/>
    </row>
    <row r="61" spans="1:4" ht="15" hidden="1" customHeight="1">
      <c r="A61" s="146"/>
      <c r="B61" s="147"/>
      <c r="C61" s="145"/>
      <c r="D61" s="88"/>
    </row>
    <row r="62" spans="1:4" ht="15" hidden="1" customHeight="1">
      <c r="A62" s="146"/>
      <c r="B62" s="147"/>
      <c r="C62" s="145"/>
      <c r="D62" s="88"/>
    </row>
    <row r="63" spans="1:4" ht="15" hidden="1" customHeight="1">
      <c r="A63" s="146"/>
      <c r="B63" s="147"/>
      <c r="C63" s="145"/>
      <c r="D63" s="88"/>
    </row>
    <row r="64" spans="1:4" ht="15" hidden="1" customHeight="1">
      <c r="A64" s="146"/>
      <c r="B64" s="147"/>
      <c r="C64" s="145"/>
      <c r="D64" s="88"/>
    </row>
    <row r="65" spans="1:3" ht="15" hidden="1" customHeight="1">
      <c r="A65" s="146"/>
      <c r="B65" s="147"/>
      <c r="C65" s="145"/>
    </row>
    <row r="66" spans="1:3" ht="15" hidden="1" customHeight="1">
      <c r="A66" s="146"/>
      <c r="B66" s="147"/>
      <c r="C66" s="145"/>
    </row>
    <row r="67" spans="1:3" ht="15" hidden="1" customHeight="1">
      <c r="A67" s="146"/>
      <c r="B67" s="147"/>
      <c r="C67" s="145"/>
    </row>
    <row r="68" spans="1:3" ht="15" hidden="1" customHeight="1">
      <c r="A68" s="146"/>
      <c r="B68" s="147"/>
      <c r="C68" s="145"/>
    </row>
    <row r="69" spans="1:3" ht="15" hidden="1" customHeight="1">
      <c r="A69" s="146"/>
      <c r="B69" s="147"/>
      <c r="C69" s="145"/>
    </row>
    <row r="70" spans="1:3" ht="15" hidden="1" customHeight="1">
      <c r="A70" s="146"/>
      <c r="B70" s="147"/>
      <c r="C70" s="145"/>
    </row>
    <row r="71" spans="1:3" ht="15" hidden="1" customHeight="1">
      <c r="A71" s="146"/>
      <c r="B71" s="147"/>
      <c r="C71" s="145"/>
    </row>
    <row r="72" spans="1:3" ht="15" hidden="1" customHeight="1">
      <c r="A72" s="146"/>
      <c r="B72" s="147"/>
      <c r="C72" s="145"/>
    </row>
    <row r="73" spans="1:3" ht="15" hidden="1" customHeight="1">
      <c r="A73" s="146"/>
      <c r="B73" s="147"/>
      <c r="C73" s="145"/>
    </row>
    <row r="74" spans="1:3" ht="15" hidden="1" customHeight="1">
      <c r="A74" s="146"/>
      <c r="B74" s="147"/>
      <c r="C74" s="145"/>
    </row>
    <row r="75" spans="1:3" ht="15" hidden="1" customHeight="1">
      <c r="A75" s="146"/>
      <c r="B75" s="147"/>
      <c r="C75" s="145"/>
    </row>
    <row r="76" spans="1:3" ht="15" hidden="1" customHeight="1">
      <c r="A76" s="146"/>
      <c r="B76" s="147"/>
      <c r="C76" s="145"/>
    </row>
    <row r="77" spans="1:3" ht="15" hidden="1" customHeight="1">
      <c r="A77" s="146"/>
      <c r="B77" s="147"/>
      <c r="C77" s="145"/>
    </row>
    <row r="78" spans="1:3" ht="15" hidden="1" customHeight="1">
      <c r="A78" s="146"/>
      <c r="B78" s="147"/>
      <c r="C78" s="145"/>
    </row>
    <row r="79" spans="1:3" ht="15" hidden="1" customHeight="1">
      <c r="A79" s="146"/>
      <c r="B79" s="147"/>
      <c r="C79" s="145"/>
    </row>
    <row r="80" spans="1:3" ht="15" hidden="1" customHeight="1">
      <c r="A80" s="146"/>
      <c r="B80" s="147"/>
      <c r="C80" s="145"/>
    </row>
    <row r="81" spans="1:3" ht="15" hidden="1" customHeight="1">
      <c r="A81" s="146"/>
      <c r="B81" s="147"/>
      <c r="C81" s="145"/>
    </row>
    <row r="82" spans="1:3" ht="15" hidden="1" customHeight="1">
      <c r="A82" s="146"/>
      <c r="B82" s="147"/>
      <c r="C82" s="145"/>
    </row>
    <row r="83" spans="1:3" ht="15" hidden="1" customHeight="1">
      <c r="A83" s="146"/>
      <c r="B83" s="147"/>
      <c r="C83" s="145"/>
    </row>
    <row r="84" spans="1:3" ht="15" hidden="1" customHeight="1">
      <c r="A84" s="146"/>
      <c r="B84" s="147"/>
      <c r="C84" s="145"/>
    </row>
    <row r="85" spans="1:3" ht="15" hidden="1" customHeight="1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</sheetData>
  <sheetProtection formatColumns="0"/>
  <conditionalFormatting sqref="A30">
    <cfRule type="expression" dxfId="35" priority="6">
      <formula>$C$12&lt;&gt;0</formula>
    </cfRule>
  </conditionalFormatting>
  <conditionalFormatting sqref="A29">
    <cfRule type="expression" dxfId="34" priority="5">
      <formula>$C$12&lt;&gt;0</formula>
    </cfRule>
  </conditionalFormatting>
  <conditionalFormatting sqref="A32:C32">
    <cfRule type="expression" dxfId="33" priority="4">
      <formula>$B$24&lt;&gt;0</formula>
    </cfRule>
  </conditionalFormatting>
  <conditionalFormatting sqref="A31">
    <cfRule type="expression" dxfId="32" priority="3">
      <formula>$B$24&lt;&gt;0</formula>
    </cfRule>
  </conditionalFormatting>
  <conditionalFormatting sqref="A12">
    <cfRule type="expression" dxfId="31" priority="2">
      <formula>$C$12&lt;&gt;0</formula>
    </cfRule>
  </conditionalFormatting>
  <conditionalFormatting sqref="A24">
    <cfRule type="expression" dxfId="3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7.85546875" style="32" customWidth="1"/>
    <col min="10" max="16384" width="22.85546875" style="32"/>
  </cols>
  <sheetData>
    <row r="1" spans="1:28" ht="18">
      <c r="A1" s="71" t="str">
        <f>'[26]Contact Information'!$C$5</f>
        <v>SANTA FE COLLEGE</v>
      </c>
      <c r="B1" s="71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2" t="s">
        <v>0</v>
      </c>
      <c r="B2" s="72"/>
      <c r="C2" s="72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2" t="s">
        <v>1</v>
      </c>
      <c r="B3" s="72"/>
      <c r="C3" s="72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2" t="s">
        <v>36</v>
      </c>
      <c r="B4" s="72"/>
      <c r="C4" s="72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'[26]Contact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VLOOKUP($A$1,[26]VLOOKUPS!A115:B142,2,FALSE)</f>
        <v>477780.74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'[26]Accounts by GL'!O213</f>
        <v>2183793.0099999998</v>
      </c>
      <c r="D10" s="47"/>
      <c r="E10" s="35"/>
      <c r="F10" s="86" t="s">
        <v>6</v>
      </c>
      <c r="G10" s="64"/>
      <c r="H10" s="64"/>
      <c r="I10" s="6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'[26]Accounts by GL'!O214</f>
        <v>118617.95</v>
      </c>
      <c r="D11" s="47"/>
      <c r="E11" s="35"/>
      <c r="F11" s="63"/>
      <c r="G11" s="64"/>
      <c r="H11" s="64"/>
      <c r="I11" s="6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16296.71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2318707.67</v>
      </c>
      <c r="D13" s="47"/>
      <c r="E13" s="35"/>
      <c r="F13" s="60">
        <f>B15+B16</f>
        <v>1372077.09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912413.68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313881.32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1058195.77</v>
      </c>
      <c r="C16" s="25"/>
      <c r="D16" s="44"/>
      <c r="E16" s="35"/>
      <c r="F16" s="60">
        <f>F13+F14</f>
        <v>2284490.77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0.39939477628093023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150790.84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755911.43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5711.41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2284490.7700000005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511997.63999999966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 ht="15" customHeight="1">
      <c r="A30" s="66" t="s">
        <v>55</v>
      </c>
      <c r="B30" s="67"/>
      <c r="C30" s="68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66" t="s">
        <v>56</v>
      </c>
      <c r="B32" s="69"/>
      <c r="C32" s="70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29" priority="6">
      <formula>$C$12&lt;&gt;0</formula>
    </cfRule>
  </conditionalFormatting>
  <conditionalFormatting sqref="A29">
    <cfRule type="expression" dxfId="28" priority="5">
      <formula>$C$12&lt;&gt;0</formula>
    </cfRule>
  </conditionalFormatting>
  <conditionalFormatting sqref="A32:C32">
    <cfRule type="expression" dxfId="27" priority="4">
      <formula>$B$24&lt;&gt;0</formula>
    </cfRule>
  </conditionalFormatting>
  <conditionalFormatting sqref="A31">
    <cfRule type="expression" dxfId="26" priority="3">
      <formula>$B$24&lt;&gt;0</formula>
    </cfRule>
  </conditionalFormatting>
  <conditionalFormatting sqref="A12">
    <cfRule type="expression" dxfId="25" priority="2">
      <formula>$C$12&lt;&gt;0</formula>
    </cfRule>
  </conditionalFormatting>
  <conditionalFormatting sqref="A24">
    <cfRule type="expression" dxfId="2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.140625" style="32" customWidth="1"/>
    <col min="10" max="16384" width="22.85546875" style="32"/>
  </cols>
  <sheetData>
    <row r="1" spans="1:28" ht="18">
      <c r="A1" s="87" t="s">
        <v>60</v>
      </c>
      <c r="B1" s="71"/>
      <c r="C1" s="71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90" t="s">
        <v>0</v>
      </c>
      <c r="B2" s="72"/>
      <c r="C2" s="72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90" t="s">
        <v>1</v>
      </c>
      <c r="B3" s="72"/>
      <c r="C3" s="72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90" t="s">
        <v>36</v>
      </c>
      <c r="B4" s="72"/>
      <c r="C4" s="72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">
        <v>58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v>755270.58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v>2581347.91</v>
      </c>
      <c r="D10" s="47"/>
      <c r="E10" s="35"/>
      <c r="F10" s="86" t="s">
        <v>6</v>
      </c>
      <c r="G10" s="64"/>
      <c r="H10" s="64"/>
      <c r="I10" s="6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v>154164.85999999999</v>
      </c>
      <c r="D11" s="47"/>
      <c r="E11" s="35"/>
      <c r="F11" s="63"/>
      <c r="G11" s="64"/>
      <c r="H11" s="64"/>
      <c r="I11" s="65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v>2735512.77</v>
      </c>
      <c r="D13" s="47"/>
      <c r="E13" s="35"/>
      <c r="F13" s="60">
        <v>1491429.72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v>1251527.3899999999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971059.59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520370.13</v>
      </c>
      <c r="C16" s="25"/>
      <c r="D16" s="44"/>
      <c r="E16" s="35"/>
      <c r="F16" s="60">
        <v>2742957.11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90998.75</v>
      </c>
      <c r="C17" s="25"/>
      <c r="D17" s="44"/>
      <c r="E17" s="35"/>
      <c r="F17" s="56">
        <v>0.45626939824808271</v>
      </c>
      <c r="G17" s="57" t="s">
        <v>17</v>
      </c>
      <c r="H17" s="58"/>
      <c r="I17" s="59"/>
    </row>
    <row r="18" spans="1:9" ht="15.75">
      <c r="A18" s="26" t="s">
        <v>18</v>
      </c>
      <c r="B18" s="27">
        <v>60680.55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45015.03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145462.72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87789.14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821581.2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v>2742957.11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v>747826.24000000022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66"/>
      <c r="B30" s="67"/>
      <c r="C30" s="68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 ht="15" customHeight="1">
      <c r="A32" s="66" t="s">
        <v>61</v>
      </c>
      <c r="B32" s="69"/>
      <c r="C32" s="70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23" priority="6">
      <formula>$C$12&lt;&gt;0</formula>
    </cfRule>
  </conditionalFormatting>
  <conditionalFormatting sqref="A29">
    <cfRule type="expression" dxfId="22" priority="5">
      <formula>$C$12&lt;&gt;0</formula>
    </cfRule>
  </conditionalFormatting>
  <conditionalFormatting sqref="A32:C32">
    <cfRule type="expression" dxfId="21" priority="4">
      <formula>$B$24&lt;&gt;0</formula>
    </cfRule>
  </conditionalFormatting>
  <conditionalFormatting sqref="A31">
    <cfRule type="expression" dxfId="20" priority="3">
      <formula>$B$24&lt;&gt;0</formula>
    </cfRule>
  </conditionalFormatting>
  <conditionalFormatting sqref="A12">
    <cfRule type="expression" dxfId="19" priority="2">
      <formula>$C$12&lt;&gt;0</formula>
    </cfRule>
  </conditionalFormatting>
  <conditionalFormatting sqref="A24">
    <cfRule type="expression" dxfId="1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89" bestFit="1" customWidth="1"/>
    <col min="2" max="2" width="20.42578125" style="89" customWidth="1"/>
    <col min="3" max="3" width="23.85546875" style="89" customWidth="1"/>
    <col min="4" max="4" width="20" style="89" hidden="1" customWidth="1"/>
    <col min="5" max="5" width="1" style="89" customWidth="1"/>
    <col min="6" max="6" width="14.5703125" style="89" bestFit="1" customWidth="1"/>
    <col min="7" max="7" width="21.85546875" style="89" customWidth="1"/>
    <col min="8" max="8" width="9.28515625" style="89" customWidth="1"/>
    <col min="9" max="9" width="7" style="89" customWidth="1"/>
    <col min="10" max="16384" width="22.85546875" style="89"/>
  </cols>
  <sheetData>
    <row r="1" spans="1:28" ht="18">
      <c r="A1" s="74" t="s">
        <v>62</v>
      </c>
      <c r="B1" s="74"/>
      <c r="C1" s="74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28" ht="15.75">
      <c r="A2" s="75" t="s">
        <v>0</v>
      </c>
      <c r="B2" s="75"/>
      <c r="C2" s="75"/>
      <c r="D2" s="91"/>
      <c r="E2" s="91"/>
      <c r="F2" s="91"/>
      <c r="G2" s="91"/>
      <c r="H2" s="91"/>
      <c r="I2" s="91"/>
      <c r="J2" s="91"/>
      <c r="K2" s="91"/>
      <c r="L2" s="91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15.75">
      <c r="A3" s="75" t="s">
        <v>1</v>
      </c>
      <c r="B3" s="75"/>
      <c r="C3" s="75"/>
      <c r="D3" s="91"/>
      <c r="E3" s="91"/>
      <c r="F3" s="91"/>
      <c r="G3" s="91"/>
      <c r="H3" s="91"/>
      <c r="I3" s="91"/>
      <c r="J3" s="91"/>
      <c r="K3" s="91"/>
      <c r="L3" s="9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ht="15.75">
      <c r="A4" s="75" t="s">
        <v>36</v>
      </c>
      <c r="B4" s="75"/>
      <c r="C4" s="75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4.5" customHeight="1">
      <c r="A5" s="90"/>
      <c r="B5" s="90"/>
      <c r="C5" s="90"/>
      <c r="D5" s="91"/>
      <c r="E5" s="91"/>
      <c r="F5" s="91"/>
      <c r="G5" s="91"/>
      <c r="H5" s="91"/>
      <c r="I5" s="91"/>
      <c r="J5" s="91"/>
      <c r="K5" s="91"/>
      <c r="L5" s="91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16.5" thickBot="1">
      <c r="A6" s="92"/>
      <c r="B6" s="93" t="s">
        <v>2</v>
      </c>
      <c r="C6" s="94" t="s">
        <v>58</v>
      </c>
      <c r="D6" s="95" t="s">
        <v>3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5.25" customHeight="1" thickTop="1">
      <c r="A7" s="96"/>
      <c r="B7" s="97"/>
      <c r="C7" s="98"/>
      <c r="D7" s="9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15.75">
      <c r="A8" s="100" t="s">
        <v>4</v>
      </c>
      <c r="B8" s="101"/>
      <c r="C8" s="102">
        <v>46904.3</v>
      </c>
      <c r="D8" s="103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4.5" customHeight="1">
      <c r="A9" s="104"/>
      <c r="B9" s="105"/>
      <c r="C9" s="106"/>
      <c r="D9" s="103"/>
      <c r="E9" s="88"/>
      <c r="F9" s="107"/>
      <c r="G9" s="108"/>
      <c r="H9" s="109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5" customHeight="1">
      <c r="A10" s="112" t="s">
        <v>5</v>
      </c>
      <c r="B10" s="113"/>
      <c r="C10" s="114">
        <v>287004.95999999996</v>
      </c>
      <c r="D10" s="103"/>
      <c r="E10" s="88"/>
      <c r="F10" s="84" t="s">
        <v>6</v>
      </c>
      <c r="G10" s="77"/>
      <c r="H10" s="77"/>
      <c r="I10" s="78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ht="15.75">
      <c r="A11" s="112" t="s">
        <v>7</v>
      </c>
      <c r="B11" s="113"/>
      <c r="C11" s="114">
        <v>25612.2</v>
      </c>
      <c r="D11" s="103"/>
      <c r="E11" s="88"/>
      <c r="F11" s="76"/>
      <c r="G11" s="77"/>
      <c r="H11" s="77"/>
      <c r="I11" s="78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ht="15.75">
      <c r="A12" s="117" t="s">
        <v>8</v>
      </c>
      <c r="B12" s="113"/>
      <c r="C12" s="114">
        <v>550</v>
      </c>
      <c r="D12" s="103"/>
      <c r="E12" s="88"/>
      <c r="F12" s="118" t="s">
        <v>33</v>
      </c>
      <c r="G12" s="119"/>
      <c r="H12" s="119"/>
      <c r="I12" s="12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ht="16.5" thickBot="1">
      <c r="A13" s="121" t="s">
        <v>9</v>
      </c>
      <c r="B13" s="122"/>
      <c r="C13" s="123">
        <v>313167.15999999997</v>
      </c>
      <c r="D13" s="103"/>
      <c r="E13" s="88"/>
      <c r="F13" s="124">
        <v>302317.89</v>
      </c>
      <c r="G13" s="119" t="s">
        <v>10</v>
      </c>
      <c r="H13" s="119"/>
      <c r="I13" s="12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ht="16.5" thickBot="1">
      <c r="A14" s="125" t="s">
        <v>11</v>
      </c>
      <c r="B14" s="113"/>
      <c r="C14" s="126"/>
      <c r="D14" s="127"/>
      <c r="E14" s="88"/>
      <c r="F14" s="128">
        <v>0</v>
      </c>
      <c r="G14" s="119" t="s">
        <v>12</v>
      </c>
      <c r="H14" s="119"/>
      <c r="I14" s="12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ht="15.75">
      <c r="A15" s="26" t="s">
        <v>13</v>
      </c>
      <c r="B15" s="129">
        <v>147317.89000000001</v>
      </c>
      <c r="C15" s="126"/>
      <c r="D15" s="127"/>
      <c r="E15" s="88"/>
      <c r="F15" s="130"/>
      <c r="G15" s="119"/>
      <c r="H15" s="119"/>
      <c r="I15" s="12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ht="15.75">
      <c r="A16" s="26" t="s">
        <v>14</v>
      </c>
      <c r="B16" s="129">
        <v>155000</v>
      </c>
      <c r="C16" s="126"/>
      <c r="D16" s="127"/>
      <c r="E16" s="88"/>
      <c r="F16" s="124">
        <v>302317.89</v>
      </c>
      <c r="G16" s="119" t="s">
        <v>15</v>
      </c>
      <c r="H16" s="119"/>
      <c r="I16" s="12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9" ht="15.75">
      <c r="A17" s="26" t="s">
        <v>16</v>
      </c>
      <c r="B17" s="129">
        <v>0</v>
      </c>
      <c r="C17" s="126"/>
      <c r="D17" s="127"/>
      <c r="E17" s="88"/>
      <c r="F17" s="131">
        <v>0</v>
      </c>
      <c r="G17" s="57" t="s">
        <v>17</v>
      </c>
      <c r="H17" s="57"/>
      <c r="I17" s="132"/>
    </row>
    <row r="18" spans="1:9" ht="15.75">
      <c r="A18" s="26" t="s">
        <v>18</v>
      </c>
      <c r="B18" s="129">
        <v>0</v>
      </c>
      <c r="C18" s="126"/>
      <c r="D18" s="127"/>
      <c r="E18" s="88"/>
      <c r="F18" s="88"/>
      <c r="G18" s="133"/>
      <c r="H18" s="88"/>
      <c r="I18" s="88"/>
    </row>
    <row r="19" spans="1:9" ht="15.75">
      <c r="A19" s="26" t="s">
        <v>19</v>
      </c>
      <c r="B19" s="129">
        <v>0</v>
      </c>
      <c r="C19" s="126"/>
      <c r="D19" s="127"/>
      <c r="E19" s="88"/>
      <c r="F19" s="88"/>
      <c r="G19" s="133"/>
      <c r="H19" s="88"/>
      <c r="I19" s="88"/>
    </row>
    <row r="20" spans="1:9" ht="15.75">
      <c r="A20" s="26" t="s">
        <v>20</v>
      </c>
      <c r="B20" s="129">
        <v>0</v>
      </c>
      <c r="C20" s="126"/>
      <c r="D20" s="127"/>
      <c r="E20" s="88"/>
      <c r="F20" s="88"/>
      <c r="G20" s="88"/>
      <c r="H20" s="88"/>
      <c r="I20" s="88"/>
    </row>
    <row r="21" spans="1:9" ht="15.75">
      <c r="A21" s="26" t="s">
        <v>21</v>
      </c>
      <c r="B21" s="129">
        <v>0</v>
      </c>
      <c r="C21" s="126"/>
      <c r="D21" s="127"/>
      <c r="E21" s="88"/>
      <c r="F21" s="88"/>
      <c r="G21" s="88"/>
      <c r="H21" s="88"/>
      <c r="I21" s="88"/>
    </row>
    <row r="22" spans="1:9" ht="15.75">
      <c r="A22" s="28" t="s">
        <v>22</v>
      </c>
      <c r="B22" s="129">
        <v>0</v>
      </c>
      <c r="C22" s="126"/>
      <c r="D22" s="127"/>
      <c r="E22" s="88"/>
      <c r="F22" s="88"/>
      <c r="G22" s="88"/>
      <c r="H22" s="88"/>
      <c r="I22" s="88"/>
    </row>
    <row r="23" spans="1:9" ht="15.75">
      <c r="A23" s="26" t="s">
        <v>23</v>
      </c>
      <c r="B23" s="129">
        <v>0</v>
      </c>
      <c r="C23" s="126"/>
      <c r="D23" s="127"/>
      <c r="E23" s="88"/>
      <c r="F23" s="88"/>
      <c r="G23" s="88"/>
      <c r="H23" s="88"/>
      <c r="I23" s="88"/>
    </row>
    <row r="24" spans="1:9" ht="15.75">
      <c r="A24" s="117" t="s">
        <v>24</v>
      </c>
      <c r="B24" s="134">
        <v>0</v>
      </c>
      <c r="C24" s="126"/>
      <c r="D24" s="135"/>
      <c r="E24" s="88"/>
      <c r="F24" s="88"/>
      <c r="G24" s="136"/>
      <c r="H24" s="88"/>
      <c r="I24" s="88"/>
    </row>
    <row r="25" spans="1:9" ht="15.75">
      <c r="A25" s="125" t="s">
        <v>25</v>
      </c>
      <c r="B25" s="113"/>
      <c r="C25" s="137">
        <v>302317.89</v>
      </c>
      <c r="D25" s="135"/>
      <c r="E25" s="88"/>
      <c r="F25" s="88"/>
      <c r="G25" s="136"/>
      <c r="H25" s="88"/>
      <c r="I25" s="88"/>
    </row>
    <row r="26" spans="1:9" ht="15.75">
      <c r="A26" s="125"/>
      <c r="B26" s="113"/>
      <c r="C26" s="126"/>
      <c r="D26" s="135"/>
      <c r="E26" s="88"/>
      <c r="F26" s="88"/>
      <c r="G26" s="136"/>
      <c r="H26" s="88"/>
      <c r="I26" s="88"/>
    </row>
    <row r="27" spans="1:9" ht="14.25" customHeight="1" thickBot="1">
      <c r="A27" s="125" t="s">
        <v>26</v>
      </c>
      <c r="B27" s="113"/>
      <c r="C27" s="138">
        <v>57753.569999999949</v>
      </c>
      <c r="D27" s="88"/>
      <c r="E27" s="88"/>
      <c r="F27" s="88"/>
      <c r="G27" s="136"/>
      <c r="H27" s="88"/>
      <c r="I27" s="88"/>
    </row>
    <row r="28" spans="1:9" ht="16.5" thickTop="1" thickBot="1">
      <c r="A28" s="139"/>
      <c r="B28" s="140"/>
      <c r="C28" s="141"/>
      <c r="D28" s="88"/>
      <c r="E28" s="88"/>
      <c r="F28" s="88"/>
      <c r="G28" s="142"/>
      <c r="H28" s="88"/>
      <c r="I28" s="88"/>
    </row>
    <row r="29" spans="1:9" ht="15.75" thickTop="1">
      <c r="A29" s="142" t="s">
        <v>27</v>
      </c>
      <c r="B29" s="142"/>
      <c r="C29" s="88"/>
      <c r="D29" s="88"/>
      <c r="E29" s="88"/>
      <c r="F29" s="88"/>
      <c r="G29" s="88"/>
      <c r="H29" s="88"/>
      <c r="I29" s="88"/>
    </row>
    <row r="30" spans="1:9" ht="15" customHeight="1">
      <c r="A30" s="79" t="s">
        <v>49</v>
      </c>
      <c r="B30" s="80"/>
      <c r="C30" s="81"/>
      <c r="D30" s="88"/>
      <c r="E30" s="88"/>
      <c r="F30" s="88"/>
      <c r="G30" s="88"/>
      <c r="H30" s="88"/>
      <c r="I30" s="88"/>
    </row>
    <row r="31" spans="1:9">
      <c r="A31" s="142" t="s">
        <v>28</v>
      </c>
      <c r="B31" s="142"/>
      <c r="C31" s="88"/>
      <c r="D31" s="88"/>
      <c r="E31" s="88"/>
      <c r="F31" s="88"/>
      <c r="G31" s="88"/>
      <c r="H31" s="88"/>
      <c r="I31" s="88"/>
    </row>
    <row r="32" spans="1:9">
      <c r="A32" s="79"/>
      <c r="B32" s="82"/>
      <c r="C32" s="83"/>
      <c r="D32" s="88"/>
      <c r="E32" s="88"/>
      <c r="F32" s="88"/>
      <c r="G32" s="88"/>
      <c r="H32" s="88"/>
      <c r="I32" s="88"/>
    </row>
    <row r="34" spans="1:4">
      <c r="A34" s="88"/>
      <c r="B34" s="88"/>
      <c r="C34" s="88"/>
      <c r="D34" s="135"/>
    </row>
    <row r="35" spans="1:4" ht="15" hidden="1" customHeight="1">
      <c r="A35" s="91" t="s">
        <v>29</v>
      </c>
      <c r="B35" s="135"/>
      <c r="C35" s="135"/>
      <c r="D35" s="135"/>
    </row>
    <row r="36" spans="1:4" ht="15" hidden="1" customHeight="1">
      <c r="A36" s="88"/>
      <c r="B36" s="135"/>
      <c r="C36" s="135"/>
      <c r="D36" s="135"/>
    </row>
    <row r="37" spans="1:4" ht="15" hidden="1" customHeight="1">
      <c r="A37" s="88"/>
      <c r="B37" s="135"/>
      <c r="C37" s="135"/>
      <c r="D37" s="135"/>
    </row>
    <row r="38" spans="1:4" ht="15" hidden="1" customHeight="1">
      <c r="A38" s="88"/>
      <c r="B38" s="135"/>
      <c r="C38" s="135"/>
      <c r="D38" s="135"/>
    </row>
    <row r="39" spans="1:4" ht="15" hidden="1" customHeight="1">
      <c r="A39" s="88"/>
      <c r="B39" s="135"/>
      <c r="C39" s="135"/>
      <c r="D39" s="135"/>
    </row>
    <row r="40" spans="1:4" ht="15" hidden="1" customHeight="1">
      <c r="A40" s="88"/>
      <c r="B40" s="135"/>
      <c r="C40" s="135"/>
      <c r="D40" s="135"/>
    </row>
    <row r="41" spans="1:4" ht="15" hidden="1" customHeight="1">
      <c r="A41" s="88"/>
      <c r="B41" s="135"/>
      <c r="C41" s="135"/>
      <c r="D41" s="135"/>
    </row>
    <row r="42" spans="1:4" ht="15" hidden="1" customHeight="1">
      <c r="A42" s="88"/>
      <c r="B42" s="135"/>
      <c r="C42" s="135"/>
      <c r="D42" s="135"/>
    </row>
    <row r="43" spans="1:4" ht="15" hidden="1" customHeight="1">
      <c r="A43" s="88"/>
      <c r="B43" s="135"/>
      <c r="C43" s="135"/>
      <c r="D43" s="135"/>
    </row>
    <row r="44" spans="1:4" ht="15" hidden="1" customHeight="1">
      <c r="A44" s="88"/>
      <c r="B44" s="135"/>
      <c r="C44" s="135"/>
      <c r="D44" s="135"/>
    </row>
    <row r="45" spans="1:4" ht="15" hidden="1" customHeight="1">
      <c r="A45" s="88"/>
      <c r="B45" s="135"/>
      <c r="C45" s="135"/>
      <c r="D45" s="135"/>
    </row>
    <row r="46" spans="1:4" ht="15" hidden="1" customHeight="1">
      <c r="A46" s="88"/>
      <c r="B46" s="135"/>
      <c r="C46" s="135"/>
      <c r="D46" s="135"/>
    </row>
    <row r="47" spans="1:4" ht="15" hidden="1" customHeight="1">
      <c r="A47" s="88"/>
      <c r="B47" s="135"/>
      <c r="C47" s="135"/>
      <c r="D47" s="135"/>
    </row>
    <row r="48" spans="1:4" ht="15" hidden="1" customHeight="1">
      <c r="A48" s="88"/>
      <c r="B48" s="135"/>
      <c r="C48" s="135"/>
      <c r="D48" s="135"/>
    </row>
    <row r="49" spans="1:4" ht="15" hidden="1" customHeight="1">
      <c r="A49" s="88"/>
      <c r="B49" s="135"/>
      <c r="C49" s="135"/>
      <c r="D49" s="135"/>
    </row>
    <row r="50" spans="1:4" ht="15" hidden="1" customHeight="1">
      <c r="A50" s="88"/>
      <c r="B50" s="135"/>
      <c r="C50" s="135"/>
      <c r="D50" s="135"/>
    </row>
    <row r="51" spans="1:4" ht="15" hidden="1" customHeight="1">
      <c r="A51" s="88"/>
      <c r="B51" s="135"/>
      <c r="C51" s="135"/>
      <c r="D51" s="135"/>
    </row>
    <row r="54" spans="1:4" ht="14.25" customHeight="1">
      <c r="A54" s="111"/>
      <c r="B54" s="88"/>
      <c r="C54" s="88"/>
      <c r="D54" s="88"/>
    </row>
    <row r="56" spans="1:4" ht="15" hidden="1" customHeight="1">
      <c r="A56" s="143"/>
      <c r="B56" s="144"/>
      <c r="C56" s="145"/>
      <c r="D56" s="88"/>
    </row>
    <row r="57" spans="1:4" ht="15" hidden="1" customHeight="1">
      <c r="A57" s="146"/>
      <c r="B57" s="147"/>
      <c r="C57" s="145"/>
      <c r="D57" s="88"/>
    </row>
    <row r="58" spans="1:4" ht="15" hidden="1" customHeight="1">
      <c r="A58" s="146"/>
      <c r="B58" s="147"/>
      <c r="C58" s="145"/>
      <c r="D58" s="88"/>
    </row>
    <row r="59" spans="1:4" ht="15" hidden="1" customHeight="1">
      <c r="A59" s="146"/>
      <c r="B59" s="147"/>
      <c r="C59" s="145"/>
      <c r="D59" s="88"/>
    </row>
    <row r="60" spans="1:4" ht="15" hidden="1" customHeight="1">
      <c r="A60" s="146"/>
      <c r="B60" s="147"/>
      <c r="C60" s="145"/>
      <c r="D60" s="88"/>
    </row>
    <row r="61" spans="1:4" ht="15" hidden="1" customHeight="1">
      <c r="A61" s="146"/>
      <c r="B61" s="147"/>
      <c r="C61" s="145"/>
      <c r="D61" s="88"/>
    </row>
    <row r="62" spans="1:4" ht="15" hidden="1" customHeight="1">
      <c r="A62" s="146"/>
      <c r="B62" s="147"/>
      <c r="C62" s="145"/>
      <c r="D62" s="88"/>
    </row>
    <row r="63" spans="1:4" ht="15" hidden="1" customHeight="1">
      <c r="A63" s="146"/>
      <c r="B63" s="147"/>
      <c r="C63" s="145"/>
      <c r="D63" s="88"/>
    </row>
    <row r="64" spans="1:4" ht="15" hidden="1" customHeight="1">
      <c r="A64" s="146"/>
      <c r="B64" s="147"/>
      <c r="C64" s="145"/>
      <c r="D64" s="88"/>
    </row>
    <row r="65" spans="1:3" ht="15" hidden="1" customHeight="1">
      <c r="A65" s="146"/>
      <c r="B65" s="147"/>
      <c r="C65" s="145"/>
    </row>
    <row r="66" spans="1:3" ht="15" hidden="1" customHeight="1">
      <c r="A66" s="146"/>
      <c r="B66" s="147"/>
      <c r="C66" s="145"/>
    </row>
    <row r="67" spans="1:3" ht="15" hidden="1" customHeight="1">
      <c r="A67" s="146"/>
      <c r="B67" s="147"/>
      <c r="C67" s="145"/>
    </row>
    <row r="68" spans="1:3" ht="15" hidden="1" customHeight="1">
      <c r="A68" s="146"/>
      <c r="B68" s="147"/>
      <c r="C68" s="145"/>
    </row>
    <row r="69" spans="1:3" ht="15" hidden="1" customHeight="1">
      <c r="A69" s="146"/>
      <c r="B69" s="147"/>
      <c r="C69" s="145"/>
    </row>
    <row r="70" spans="1:3" ht="15" hidden="1" customHeight="1">
      <c r="A70" s="146"/>
      <c r="B70" s="147"/>
      <c r="C70" s="145"/>
    </row>
    <row r="71" spans="1:3" ht="15" hidden="1" customHeight="1">
      <c r="A71" s="146"/>
      <c r="B71" s="147"/>
      <c r="C71" s="145"/>
    </row>
    <row r="72" spans="1:3" ht="15" hidden="1" customHeight="1">
      <c r="A72" s="146"/>
      <c r="B72" s="147"/>
      <c r="C72" s="145"/>
    </row>
    <row r="73" spans="1:3" ht="15" hidden="1" customHeight="1">
      <c r="A73" s="146"/>
      <c r="B73" s="147"/>
      <c r="C73" s="145"/>
    </row>
    <row r="74" spans="1:3" ht="15" hidden="1" customHeight="1">
      <c r="A74" s="146"/>
      <c r="B74" s="147"/>
      <c r="C74" s="145"/>
    </row>
    <row r="75" spans="1:3" ht="15" hidden="1" customHeight="1">
      <c r="A75" s="146"/>
      <c r="B75" s="147"/>
      <c r="C75" s="145"/>
    </row>
    <row r="76" spans="1:3" ht="15" hidden="1" customHeight="1">
      <c r="A76" s="146"/>
      <c r="B76" s="147"/>
      <c r="C76" s="145"/>
    </row>
    <row r="77" spans="1:3" ht="15" hidden="1" customHeight="1">
      <c r="A77" s="146"/>
      <c r="B77" s="147"/>
      <c r="C77" s="145"/>
    </row>
    <row r="78" spans="1:3" ht="15" hidden="1" customHeight="1">
      <c r="A78" s="146"/>
      <c r="B78" s="147"/>
      <c r="C78" s="145"/>
    </row>
    <row r="79" spans="1:3" ht="15" hidden="1" customHeight="1">
      <c r="A79" s="146"/>
      <c r="B79" s="147"/>
      <c r="C79" s="145"/>
    </row>
    <row r="80" spans="1:3" ht="15" hidden="1" customHeight="1">
      <c r="A80" s="146"/>
      <c r="B80" s="147"/>
      <c r="C80" s="145"/>
    </row>
    <row r="81" spans="1:3" ht="15" hidden="1" customHeight="1">
      <c r="A81" s="146"/>
      <c r="B81" s="147"/>
      <c r="C81" s="145"/>
    </row>
    <row r="82" spans="1:3" ht="15" hidden="1" customHeight="1">
      <c r="A82" s="146"/>
      <c r="B82" s="147"/>
      <c r="C82" s="145"/>
    </row>
    <row r="83" spans="1:3" ht="15" hidden="1" customHeight="1">
      <c r="A83" s="146"/>
      <c r="B83" s="147"/>
      <c r="C83" s="145"/>
    </row>
    <row r="84" spans="1:3" ht="15" hidden="1" customHeight="1">
      <c r="A84" s="146"/>
      <c r="B84" s="147"/>
      <c r="C84" s="145"/>
    </row>
    <row r="85" spans="1:3" ht="15" hidden="1" customHeight="1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</sheetData>
  <sheetProtection formatColumns="0"/>
  <conditionalFormatting sqref="A30">
    <cfRule type="expression" dxfId="17" priority="6">
      <formula>$C$12&lt;&gt;0</formula>
    </cfRule>
  </conditionalFormatting>
  <conditionalFormatting sqref="A29">
    <cfRule type="expression" dxfId="16" priority="5">
      <formula>$C$12&lt;&gt;0</formula>
    </cfRule>
  </conditionalFormatting>
  <conditionalFormatting sqref="A32:C32">
    <cfRule type="expression" dxfId="15" priority="4">
      <formula>$B$24&lt;&gt;0</formula>
    </cfRule>
  </conditionalFormatting>
  <conditionalFormatting sqref="A31">
    <cfRule type="expression" dxfId="14" priority="3">
      <formula>$B$24&lt;&gt;0</formula>
    </cfRule>
  </conditionalFormatting>
  <conditionalFormatting sqref="A12">
    <cfRule type="expression" dxfId="13" priority="2">
      <formula>$C$12&lt;&gt;0</formula>
    </cfRule>
  </conditionalFormatting>
  <conditionalFormatting sqref="A24">
    <cfRule type="expression" dxfId="1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6.7109375" style="32" customWidth="1"/>
    <col min="10" max="16384" width="22.85546875" style="32"/>
  </cols>
  <sheetData>
    <row r="1" spans="1:28" ht="18">
      <c r="A1" s="74" t="s">
        <v>63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">
        <v>58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v>670038.9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v>1430658.73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v>0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v>1430658.73</v>
      </c>
      <c r="D13" s="47"/>
      <c r="E13" s="35"/>
      <c r="F13" s="60">
        <v>396444.12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v>993842.98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223475.37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172968.75</v>
      </c>
      <c r="C16" s="25"/>
      <c r="D16" s="44"/>
      <c r="E16" s="35"/>
      <c r="F16" s="60">
        <v>1390287.1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53742.34</v>
      </c>
      <c r="C17" s="25"/>
      <c r="D17" s="44"/>
      <c r="E17" s="35"/>
      <c r="F17" s="56">
        <v>0.71484730024467602</v>
      </c>
      <c r="G17" s="57" t="s">
        <v>17</v>
      </c>
      <c r="H17" s="58"/>
      <c r="I17" s="59"/>
    </row>
    <row r="18" spans="1:9" ht="15.75">
      <c r="A18" s="26" t="s">
        <v>18</v>
      </c>
      <c r="B18" s="27">
        <v>61953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6854.55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599078.74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272214.34999999998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v>1390287.1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v>710410.5299999998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 ht="15" customHeight="1">
      <c r="A32" s="79" t="s">
        <v>64</v>
      </c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1" priority="6">
      <formula>$C$12&lt;&gt;0</formula>
    </cfRule>
  </conditionalFormatting>
  <conditionalFormatting sqref="A29">
    <cfRule type="expression" dxfId="10" priority="5">
      <formula>$C$12&lt;&gt;0</formula>
    </cfRule>
  </conditionalFormatting>
  <conditionalFormatting sqref="A32:C32">
    <cfRule type="expression" dxfId="9" priority="4">
      <formula>$B$24&lt;&gt;0</formula>
    </cfRule>
  </conditionalFormatting>
  <conditionalFormatting sqref="A31">
    <cfRule type="expression" dxfId="8" priority="3">
      <formula>$B$24&lt;&gt;0</formula>
    </cfRule>
  </conditionalFormatting>
  <conditionalFormatting sqref="A12">
    <cfRule type="expression" dxfId="7" priority="2">
      <formula>$C$12&lt;&gt;0</formula>
    </cfRule>
  </conditionalFormatting>
  <conditionalFormatting sqref="A24">
    <cfRule type="expression" dxfId="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89" bestFit="1" customWidth="1"/>
    <col min="2" max="2" width="20.42578125" style="89" customWidth="1"/>
    <col min="3" max="3" width="23.85546875" style="89" customWidth="1"/>
    <col min="4" max="4" width="20" style="89" hidden="1" customWidth="1"/>
    <col min="5" max="5" width="1" style="89" customWidth="1"/>
    <col min="6" max="6" width="14.5703125" style="89" bestFit="1" customWidth="1"/>
    <col min="7" max="7" width="21.85546875" style="89" customWidth="1"/>
    <col min="8" max="8" width="9.28515625" style="89" customWidth="1"/>
    <col min="9" max="9" width="6.42578125" style="89" customWidth="1"/>
    <col min="10" max="16384" width="22.85546875" style="89"/>
  </cols>
  <sheetData>
    <row r="1" spans="1:28" ht="18">
      <c r="A1" s="87" t="s">
        <v>65</v>
      </c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28" ht="15.75">
      <c r="A2" s="90" t="s">
        <v>0</v>
      </c>
      <c r="B2" s="90"/>
      <c r="C2" s="90"/>
      <c r="D2" s="91"/>
      <c r="E2" s="91"/>
      <c r="F2" s="91"/>
      <c r="G2" s="91"/>
      <c r="H2" s="91"/>
      <c r="I2" s="91"/>
      <c r="J2" s="91"/>
      <c r="K2" s="91"/>
      <c r="L2" s="91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15.75">
      <c r="A3" s="90" t="s">
        <v>1</v>
      </c>
      <c r="B3" s="90"/>
      <c r="C3" s="90"/>
      <c r="D3" s="91"/>
      <c r="E3" s="91"/>
      <c r="F3" s="91"/>
      <c r="G3" s="91"/>
      <c r="H3" s="91"/>
      <c r="I3" s="91"/>
      <c r="J3" s="91"/>
      <c r="K3" s="91"/>
      <c r="L3" s="9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ht="15.75">
      <c r="A4" s="90" t="s">
        <v>36</v>
      </c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4.5" customHeight="1">
      <c r="A5" s="90"/>
      <c r="B5" s="90"/>
      <c r="C5" s="90"/>
      <c r="D5" s="91"/>
      <c r="E5" s="91"/>
      <c r="F5" s="91"/>
      <c r="G5" s="91"/>
      <c r="H5" s="91"/>
      <c r="I5" s="91"/>
      <c r="J5" s="91"/>
      <c r="K5" s="91"/>
      <c r="L5" s="91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16.5" thickBot="1">
      <c r="A6" s="92"/>
      <c r="B6" s="93" t="s">
        <v>2</v>
      </c>
      <c r="C6" s="94" t="s">
        <v>58</v>
      </c>
      <c r="D6" s="95" t="s">
        <v>3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5.25" customHeight="1" thickTop="1">
      <c r="A7" s="96"/>
      <c r="B7" s="97"/>
      <c r="C7" s="98"/>
      <c r="D7" s="9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15.75">
      <c r="A8" s="100" t="s">
        <v>4</v>
      </c>
      <c r="B8" s="101"/>
      <c r="C8" s="102">
        <v>1626709.51</v>
      </c>
      <c r="D8" s="103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4.5" customHeight="1">
      <c r="A9" s="104"/>
      <c r="B9" s="105"/>
      <c r="C9" s="106"/>
      <c r="D9" s="103"/>
      <c r="E9" s="88"/>
      <c r="F9" s="107"/>
      <c r="G9" s="108"/>
      <c r="H9" s="109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5" customHeight="1">
      <c r="A10" s="112" t="s">
        <v>5</v>
      </c>
      <c r="B10" s="113"/>
      <c r="C10" s="114">
        <v>5960163.9500000002</v>
      </c>
      <c r="D10" s="103"/>
      <c r="E10" s="88"/>
      <c r="F10" s="86" t="s">
        <v>6</v>
      </c>
      <c r="G10" s="115"/>
      <c r="H10" s="115"/>
      <c r="I10" s="116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ht="15.75">
      <c r="A11" s="112" t="s">
        <v>7</v>
      </c>
      <c r="B11" s="113"/>
      <c r="C11" s="114">
        <v>53663.79</v>
      </c>
      <c r="D11" s="103"/>
      <c r="E11" s="88"/>
      <c r="F11" s="85"/>
      <c r="G11" s="115"/>
      <c r="H11" s="115"/>
      <c r="I11" s="116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ht="15.75">
      <c r="A12" s="117" t="s">
        <v>8</v>
      </c>
      <c r="B12" s="113"/>
      <c r="C12" s="114">
        <v>0</v>
      </c>
      <c r="D12" s="103"/>
      <c r="E12" s="88"/>
      <c r="F12" s="118" t="s">
        <v>33</v>
      </c>
      <c r="G12" s="119"/>
      <c r="H12" s="119"/>
      <c r="I12" s="12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ht="16.5" thickBot="1">
      <c r="A13" s="121" t="s">
        <v>9</v>
      </c>
      <c r="B13" s="122"/>
      <c r="C13" s="123">
        <v>6013827.7400000002</v>
      </c>
      <c r="D13" s="103"/>
      <c r="E13" s="88"/>
      <c r="F13" s="124">
        <v>5810081.9100000001</v>
      </c>
      <c r="G13" s="119" t="s">
        <v>10</v>
      </c>
      <c r="H13" s="119"/>
      <c r="I13" s="12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ht="16.5" thickBot="1">
      <c r="A14" s="125" t="s">
        <v>11</v>
      </c>
      <c r="B14" s="113"/>
      <c r="C14" s="126"/>
      <c r="D14" s="127"/>
      <c r="E14" s="88"/>
      <c r="F14" s="128">
        <v>128594.8</v>
      </c>
      <c r="G14" s="119" t="s">
        <v>12</v>
      </c>
      <c r="H14" s="119"/>
      <c r="I14" s="12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ht="15.75">
      <c r="A15" s="26" t="s">
        <v>13</v>
      </c>
      <c r="B15" s="129">
        <v>5810081.9100000001</v>
      </c>
      <c r="C15" s="126"/>
      <c r="D15" s="127"/>
      <c r="E15" s="88"/>
      <c r="F15" s="130"/>
      <c r="G15" s="119"/>
      <c r="H15" s="119"/>
      <c r="I15" s="12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ht="15.75">
      <c r="A16" s="26" t="s">
        <v>14</v>
      </c>
      <c r="B16" s="129">
        <v>0</v>
      </c>
      <c r="C16" s="126"/>
      <c r="D16" s="127"/>
      <c r="E16" s="88"/>
      <c r="F16" s="124">
        <v>5938676.71</v>
      </c>
      <c r="G16" s="119" t="s">
        <v>15</v>
      </c>
      <c r="H16" s="119"/>
      <c r="I16" s="12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9" ht="15.75">
      <c r="A17" s="26" t="s">
        <v>16</v>
      </c>
      <c r="B17" s="129">
        <v>0</v>
      </c>
      <c r="C17" s="126"/>
      <c r="D17" s="127"/>
      <c r="E17" s="88"/>
      <c r="F17" s="131">
        <v>2.1653780173529601E-2</v>
      </c>
      <c r="G17" s="57" t="s">
        <v>17</v>
      </c>
      <c r="H17" s="57"/>
      <c r="I17" s="132"/>
    </row>
    <row r="18" spans="1:9" ht="15.75">
      <c r="A18" s="26" t="s">
        <v>18</v>
      </c>
      <c r="B18" s="129">
        <v>0</v>
      </c>
      <c r="C18" s="126"/>
      <c r="D18" s="127"/>
      <c r="E18" s="88"/>
      <c r="F18" s="88"/>
      <c r="G18" s="133"/>
      <c r="H18" s="88"/>
      <c r="I18" s="88"/>
    </row>
    <row r="19" spans="1:9" ht="15.75">
      <c r="A19" s="26" t="s">
        <v>19</v>
      </c>
      <c r="B19" s="129">
        <v>0</v>
      </c>
      <c r="C19" s="126"/>
      <c r="D19" s="127"/>
      <c r="E19" s="88"/>
      <c r="F19" s="88"/>
      <c r="G19" s="133"/>
      <c r="H19" s="88"/>
      <c r="I19" s="88"/>
    </row>
    <row r="20" spans="1:9" ht="15.75">
      <c r="A20" s="26" t="s">
        <v>20</v>
      </c>
      <c r="B20" s="129">
        <v>0</v>
      </c>
      <c r="C20" s="126"/>
      <c r="D20" s="127"/>
      <c r="E20" s="88"/>
      <c r="F20" s="88"/>
      <c r="G20" s="88"/>
      <c r="H20" s="88"/>
      <c r="I20" s="88"/>
    </row>
    <row r="21" spans="1:9" ht="15.75">
      <c r="A21" s="26" t="s">
        <v>21</v>
      </c>
      <c r="B21" s="129">
        <v>0</v>
      </c>
      <c r="C21" s="126"/>
      <c r="D21" s="127"/>
      <c r="E21" s="88"/>
      <c r="F21" s="88"/>
      <c r="G21" s="88"/>
      <c r="H21" s="88"/>
      <c r="I21" s="88"/>
    </row>
    <row r="22" spans="1:9" ht="15.75">
      <c r="A22" s="28" t="s">
        <v>22</v>
      </c>
      <c r="B22" s="129">
        <v>0</v>
      </c>
      <c r="C22" s="126"/>
      <c r="D22" s="127"/>
      <c r="E22" s="88"/>
      <c r="F22" s="88"/>
      <c r="G22" s="88"/>
      <c r="H22" s="88"/>
      <c r="I22" s="88"/>
    </row>
    <row r="23" spans="1:9" ht="15.75">
      <c r="A23" s="26" t="s">
        <v>23</v>
      </c>
      <c r="B23" s="129">
        <v>0</v>
      </c>
      <c r="C23" s="126"/>
      <c r="D23" s="127"/>
      <c r="E23" s="88"/>
      <c r="F23" s="88"/>
      <c r="G23" s="88"/>
      <c r="H23" s="88"/>
      <c r="I23" s="88"/>
    </row>
    <row r="24" spans="1:9" ht="15.75">
      <c r="A24" s="117" t="s">
        <v>24</v>
      </c>
      <c r="B24" s="134">
        <v>128594.8</v>
      </c>
      <c r="C24" s="126"/>
      <c r="D24" s="135"/>
      <c r="E24" s="88"/>
      <c r="F24" s="88"/>
      <c r="G24" s="136"/>
      <c r="H24" s="88"/>
      <c r="I24" s="88"/>
    </row>
    <row r="25" spans="1:9" ht="15.75">
      <c r="A25" s="125" t="s">
        <v>25</v>
      </c>
      <c r="B25" s="113"/>
      <c r="C25" s="137">
        <v>5938676.71</v>
      </c>
      <c r="D25" s="135"/>
      <c r="E25" s="88"/>
      <c r="F25" s="88"/>
      <c r="G25" s="136"/>
      <c r="H25" s="88"/>
      <c r="I25" s="88"/>
    </row>
    <row r="26" spans="1:9" ht="15.75">
      <c r="A26" s="125"/>
      <c r="B26" s="113"/>
      <c r="C26" s="126"/>
      <c r="D26" s="135"/>
      <c r="E26" s="88"/>
      <c r="F26" s="88"/>
      <c r="G26" s="136"/>
      <c r="H26" s="88"/>
      <c r="I26" s="88"/>
    </row>
    <row r="27" spans="1:9" ht="14.25" customHeight="1" thickBot="1">
      <c r="A27" s="125" t="s">
        <v>26</v>
      </c>
      <c r="B27" s="113"/>
      <c r="C27" s="138">
        <v>1701860.54</v>
      </c>
      <c r="D27" s="88"/>
      <c r="E27" s="88"/>
      <c r="F27" s="88"/>
      <c r="G27" s="136"/>
      <c r="H27" s="88"/>
      <c r="I27" s="88"/>
    </row>
    <row r="28" spans="1:9" ht="16.5" thickTop="1" thickBot="1">
      <c r="A28" s="139"/>
      <c r="B28" s="140"/>
      <c r="C28" s="141"/>
      <c r="D28" s="88"/>
      <c r="E28" s="88"/>
      <c r="F28" s="88"/>
      <c r="G28" s="142"/>
      <c r="H28" s="88"/>
      <c r="I28" s="88"/>
    </row>
    <row r="29" spans="1:9" ht="15.75" thickTop="1">
      <c r="A29" s="142" t="s">
        <v>27</v>
      </c>
      <c r="B29" s="142"/>
      <c r="C29" s="88"/>
      <c r="D29" s="88"/>
      <c r="E29" s="88"/>
      <c r="F29" s="88"/>
      <c r="G29" s="88"/>
      <c r="H29" s="88"/>
      <c r="I29" s="88"/>
    </row>
    <row r="30" spans="1:9">
      <c r="A30" s="66"/>
      <c r="B30" s="67"/>
      <c r="C30" s="68"/>
      <c r="D30" s="88"/>
      <c r="E30" s="88"/>
      <c r="F30" s="88"/>
      <c r="G30" s="88"/>
      <c r="H30" s="88"/>
      <c r="I30" s="88"/>
    </row>
    <row r="31" spans="1:9">
      <c r="A31" s="142" t="s">
        <v>28</v>
      </c>
      <c r="B31" s="142"/>
      <c r="C31" s="88"/>
      <c r="D31" s="88"/>
      <c r="E31" s="88"/>
      <c r="F31" s="88"/>
      <c r="G31" s="88"/>
      <c r="H31" s="88"/>
      <c r="I31" s="88"/>
    </row>
    <row r="32" spans="1:9">
      <c r="A32" s="66" t="s">
        <v>66</v>
      </c>
      <c r="B32" s="69"/>
      <c r="C32" s="70"/>
      <c r="D32" s="88"/>
      <c r="E32" s="88"/>
      <c r="F32" s="88"/>
      <c r="G32" s="88"/>
      <c r="H32" s="88"/>
      <c r="I32" s="88"/>
    </row>
    <row r="34" spans="1:4">
      <c r="A34" s="88"/>
      <c r="B34" s="88"/>
      <c r="C34" s="88"/>
      <c r="D34" s="135"/>
    </row>
    <row r="35" spans="1:4" ht="15" hidden="1" customHeight="1">
      <c r="A35" s="91" t="s">
        <v>29</v>
      </c>
      <c r="B35" s="135"/>
      <c r="C35" s="135"/>
      <c r="D35" s="135"/>
    </row>
    <row r="36" spans="1:4" ht="15" hidden="1" customHeight="1">
      <c r="A36" s="88"/>
      <c r="B36" s="135"/>
      <c r="C36" s="135"/>
      <c r="D36" s="135"/>
    </row>
    <row r="37" spans="1:4" ht="15" hidden="1" customHeight="1">
      <c r="A37" s="88"/>
      <c r="B37" s="135"/>
      <c r="C37" s="135"/>
      <c r="D37" s="135"/>
    </row>
    <row r="38" spans="1:4" ht="15" hidden="1" customHeight="1">
      <c r="A38" s="88"/>
      <c r="B38" s="135"/>
      <c r="C38" s="135"/>
      <c r="D38" s="135"/>
    </row>
    <row r="39" spans="1:4" ht="15" hidden="1" customHeight="1">
      <c r="A39" s="88"/>
      <c r="B39" s="135"/>
      <c r="C39" s="135"/>
      <c r="D39" s="135"/>
    </row>
    <row r="40" spans="1:4" ht="15" hidden="1" customHeight="1">
      <c r="A40" s="88"/>
      <c r="B40" s="135"/>
      <c r="C40" s="135"/>
      <c r="D40" s="135"/>
    </row>
    <row r="41" spans="1:4" ht="15" hidden="1" customHeight="1">
      <c r="A41" s="88"/>
      <c r="B41" s="135"/>
      <c r="C41" s="135"/>
      <c r="D41" s="135"/>
    </row>
    <row r="42" spans="1:4" ht="15" hidden="1" customHeight="1">
      <c r="A42" s="88"/>
      <c r="B42" s="135"/>
      <c r="C42" s="135"/>
      <c r="D42" s="135"/>
    </row>
    <row r="43" spans="1:4" ht="15" hidden="1" customHeight="1">
      <c r="A43" s="88"/>
      <c r="B43" s="135"/>
      <c r="C43" s="135"/>
      <c r="D43" s="135"/>
    </row>
    <row r="44" spans="1:4" ht="15" hidden="1" customHeight="1">
      <c r="A44" s="88"/>
      <c r="B44" s="135"/>
      <c r="C44" s="135"/>
      <c r="D44" s="135"/>
    </row>
    <row r="45" spans="1:4" ht="15" hidden="1" customHeight="1">
      <c r="A45" s="88"/>
      <c r="B45" s="135"/>
      <c r="C45" s="135"/>
      <c r="D45" s="135"/>
    </row>
    <row r="46" spans="1:4" ht="15" hidden="1" customHeight="1">
      <c r="A46" s="88"/>
      <c r="B46" s="135"/>
      <c r="C46" s="135"/>
      <c r="D46" s="135"/>
    </row>
    <row r="47" spans="1:4" ht="15" hidden="1" customHeight="1">
      <c r="A47" s="88"/>
      <c r="B47" s="135"/>
      <c r="C47" s="135"/>
      <c r="D47" s="135"/>
    </row>
    <row r="48" spans="1:4" ht="15" hidden="1" customHeight="1">
      <c r="A48" s="88"/>
      <c r="B48" s="135"/>
      <c r="C48" s="135"/>
      <c r="D48" s="135"/>
    </row>
    <row r="49" spans="1:4" ht="15" hidden="1" customHeight="1">
      <c r="A49" s="88"/>
      <c r="B49" s="135"/>
      <c r="C49" s="135"/>
      <c r="D49" s="135"/>
    </row>
    <row r="50" spans="1:4" ht="15" hidden="1" customHeight="1">
      <c r="A50" s="88"/>
      <c r="B50" s="135"/>
      <c r="C50" s="135"/>
      <c r="D50" s="135"/>
    </row>
    <row r="51" spans="1:4" ht="15" hidden="1" customHeight="1">
      <c r="A51" s="88"/>
      <c r="B51" s="135"/>
      <c r="C51" s="135"/>
      <c r="D51" s="135"/>
    </row>
    <row r="54" spans="1:4" ht="14.25" customHeight="1">
      <c r="A54" s="111"/>
      <c r="B54" s="88"/>
      <c r="C54" s="88"/>
      <c r="D54" s="88"/>
    </row>
    <row r="56" spans="1:4" ht="15" hidden="1" customHeight="1">
      <c r="A56" s="143"/>
      <c r="B56" s="144"/>
      <c r="C56" s="145"/>
      <c r="D56" s="88"/>
    </row>
    <row r="57" spans="1:4" ht="15" hidden="1" customHeight="1">
      <c r="A57" s="146"/>
      <c r="B57" s="147"/>
      <c r="C57" s="145"/>
      <c r="D57" s="88"/>
    </row>
    <row r="58" spans="1:4" ht="15" hidden="1" customHeight="1">
      <c r="A58" s="146"/>
      <c r="B58" s="147"/>
      <c r="C58" s="145"/>
      <c r="D58" s="88"/>
    </row>
    <row r="59" spans="1:4" ht="15" hidden="1" customHeight="1">
      <c r="A59" s="146"/>
      <c r="B59" s="147"/>
      <c r="C59" s="145"/>
      <c r="D59" s="88"/>
    </row>
    <row r="60" spans="1:4" ht="15" hidden="1" customHeight="1">
      <c r="A60" s="146"/>
      <c r="B60" s="147"/>
      <c r="C60" s="145"/>
      <c r="D60" s="88"/>
    </row>
    <row r="61" spans="1:4" ht="15" hidden="1" customHeight="1">
      <c r="A61" s="146"/>
      <c r="B61" s="147"/>
      <c r="C61" s="145"/>
      <c r="D61" s="88"/>
    </row>
    <row r="62" spans="1:4" ht="15" hidden="1" customHeight="1">
      <c r="A62" s="146"/>
      <c r="B62" s="147"/>
      <c r="C62" s="145"/>
      <c r="D62" s="88"/>
    </row>
    <row r="63" spans="1:4" ht="15" hidden="1" customHeight="1">
      <c r="A63" s="146"/>
      <c r="B63" s="147"/>
      <c r="C63" s="145"/>
      <c r="D63" s="88"/>
    </row>
    <row r="64" spans="1:4" ht="15" hidden="1" customHeight="1">
      <c r="A64" s="146"/>
      <c r="B64" s="147"/>
      <c r="C64" s="145"/>
      <c r="D64" s="88"/>
    </row>
    <row r="65" spans="1:3" ht="15" hidden="1" customHeight="1">
      <c r="A65" s="146"/>
      <c r="B65" s="147"/>
      <c r="C65" s="145"/>
    </row>
    <row r="66" spans="1:3" ht="15" hidden="1" customHeight="1">
      <c r="A66" s="146"/>
      <c r="B66" s="147"/>
      <c r="C66" s="145"/>
    </row>
    <row r="67" spans="1:3" ht="15" hidden="1" customHeight="1">
      <c r="A67" s="146"/>
      <c r="B67" s="147"/>
      <c r="C67" s="145"/>
    </row>
    <row r="68" spans="1:3" ht="15" hidden="1" customHeight="1">
      <c r="A68" s="146"/>
      <c r="B68" s="147"/>
      <c r="C68" s="145"/>
    </row>
    <row r="69" spans="1:3" ht="15" hidden="1" customHeight="1">
      <c r="A69" s="146"/>
      <c r="B69" s="147"/>
      <c r="C69" s="145"/>
    </row>
    <row r="70" spans="1:3" ht="15" hidden="1" customHeight="1">
      <c r="A70" s="146"/>
      <c r="B70" s="147"/>
      <c r="C70" s="145"/>
    </row>
    <row r="71" spans="1:3" ht="15" hidden="1" customHeight="1">
      <c r="A71" s="146"/>
      <c r="B71" s="147"/>
      <c r="C71" s="145"/>
    </row>
    <row r="72" spans="1:3" ht="15" hidden="1" customHeight="1">
      <c r="A72" s="146"/>
      <c r="B72" s="147"/>
      <c r="C72" s="145"/>
    </row>
    <row r="73" spans="1:3" ht="15" hidden="1" customHeight="1">
      <c r="A73" s="146"/>
      <c r="B73" s="147"/>
      <c r="C73" s="145"/>
    </row>
    <row r="74" spans="1:3" ht="15" hidden="1" customHeight="1">
      <c r="A74" s="146"/>
      <c r="B74" s="147"/>
      <c r="C74" s="145"/>
    </row>
    <row r="75" spans="1:3" ht="15" hidden="1" customHeight="1">
      <c r="A75" s="146"/>
      <c r="B75" s="147"/>
      <c r="C75" s="145"/>
    </row>
    <row r="76" spans="1:3" ht="15" hidden="1" customHeight="1">
      <c r="A76" s="146"/>
      <c r="B76" s="147"/>
      <c r="C76" s="145"/>
    </row>
    <row r="77" spans="1:3" ht="15" hidden="1" customHeight="1">
      <c r="A77" s="146"/>
      <c r="B77" s="147"/>
      <c r="C77" s="145"/>
    </row>
    <row r="78" spans="1:3" ht="15" hidden="1" customHeight="1">
      <c r="A78" s="146"/>
      <c r="B78" s="147"/>
      <c r="C78" s="145"/>
    </row>
    <row r="79" spans="1:3" ht="15" hidden="1" customHeight="1">
      <c r="A79" s="146"/>
      <c r="B79" s="147"/>
      <c r="C79" s="145"/>
    </row>
    <row r="80" spans="1:3" ht="15" hidden="1" customHeight="1">
      <c r="A80" s="146"/>
      <c r="B80" s="147"/>
      <c r="C80" s="145"/>
    </row>
    <row r="81" spans="1:3" ht="15" hidden="1" customHeight="1">
      <c r="A81" s="146"/>
      <c r="B81" s="147"/>
      <c r="C81" s="145"/>
    </row>
    <row r="82" spans="1:3" ht="15" hidden="1" customHeight="1">
      <c r="A82" s="146"/>
      <c r="B82" s="147"/>
      <c r="C82" s="145"/>
    </row>
    <row r="83" spans="1:3" ht="15" hidden="1" customHeight="1">
      <c r="A83" s="146"/>
      <c r="B83" s="147"/>
      <c r="C83" s="145"/>
    </row>
    <row r="84" spans="1:3" ht="15" hidden="1" customHeight="1">
      <c r="A84" s="146"/>
      <c r="B84" s="147"/>
      <c r="C84" s="145"/>
    </row>
    <row r="85" spans="1:3" ht="15" hidden="1" customHeight="1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</sheetData>
  <sheetProtection formatColumns="0"/>
  <conditionalFormatting sqref="A30">
    <cfRule type="expression" dxfId="5" priority="6">
      <formula>$C$12&lt;&gt;0</formula>
    </cfRule>
  </conditionalFormatting>
  <conditionalFormatting sqref="A29">
    <cfRule type="expression" dxfId="4" priority="5">
      <formula>$C$12&lt;&gt;0</formula>
    </cfRule>
  </conditionalFormatting>
  <conditionalFormatting sqref="A32:C32">
    <cfRule type="expression" dxfId="3" priority="4">
      <formula>$B$24&lt;&gt;0</formula>
    </cfRule>
  </conditionalFormatting>
  <conditionalFormatting sqref="A31">
    <cfRule type="expression" dxfId="2" priority="3">
      <formula>$B$24&lt;&gt;0</formula>
    </cfRule>
  </conditionalFormatting>
  <conditionalFormatting sqref="A12">
    <cfRule type="expression" dxfId="1" priority="2">
      <formula>$C$12&lt;&gt;0</formula>
    </cfRule>
  </conditionalFormatting>
  <conditionalFormatting sqref="A24">
    <cfRule type="expression" dxfId="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6.28515625" style="32" customWidth="1"/>
    <col min="10" max="16384" width="22.85546875" style="32"/>
  </cols>
  <sheetData>
    <row r="1" spans="1:28" ht="18">
      <c r="A1" s="74" t="str">
        <f>'[5]Contact Information'!$C$5</f>
        <v>BROWARD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'[5]Contact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VLOOKUP($A$1,[5]VLOOKUPS!A115:B142,2,FALSE)</f>
        <v>1989276.22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'[5]Accounts by GL'!O213</f>
        <v>6304543.6699999999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'[5]Accounts by GL'!O214</f>
        <v>251672.97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6556216.6399999997</v>
      </c>
      <c r="D13" s="47"/>
      <c r="E13" s="35"/>
      <c r="F13" s="60">
        <f>B15+B16</f>
        <v>2452118.2199999997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4250598.42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1632707.47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819410.75</v>
      </c>
      <c r="C16" s="25"/>
      <c r="D16" s="44"/>
      <c r="E16" s="35"/>
      <c r="F16" s="60">
        <f>F13+F14</f>
        <v>6702716.6399999997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571849.23</v>
      </c>
      <c r="C17" s="25"/>
      <c r="D17" s="44"/>
      <c r="E17" s="35"/>
      <c r="F17" s="56">
        <f>F14/F16</f>
        <v>0.63416054240359476</v>
      </c>
      <c r="G17" s="57" t="s">
        <v>17</v>
      </c>
      <c r="H17" s="58"/>
      <c r="I17" s="59"/>
    </row>
    <row r="18" spans="1:9" ht="15.75">
      <c r="A18" s="26" t="s">
        <v>18</v>
      </c>
      <c r="B18" s="27">
        <v>68386.47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598793.52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173148.48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2838420.72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6702716.6400000006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1842776.2199999988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61" priority="6">
      <formula>$C$12&lt;&gt;0</formula>
    </cfRule>
  </conditionalFormatting>
  <conditionalFormatting sqref="A29">
    <cfRule type="expression" dxfId="160" priority="5">
      <formula>$C$12&lt;&gt;0</formula>
    </cfRule>
  </conditionalFormatting>
  <conditionalFormatting sqref="A32:C32">
    <cfRule type="expression" dxfId="159" priority="4">
      <formula>$B$24&lt;&gt;0</formula>
    </cfRule>
  </conditionalFormatting>
  <conditionalFormatting sqref="A31">
    <cfRule type="expression" dxfId="158" priority="3">
      <formula>$B$24&lt;&gt;0</formula>
    </cfRule>
  </conditionalFormatting>
  <conditionalFormatting sqref="A12">
    <cfRule type="expression" dxfId="157" priority="2">
      <formula>$C$12&lt;&gt;0</formula>
    </cfRule>
  </conditionalFormatting>
  <conditionalFormatting sqref="A24">
    <cfRule type="expression" dxfId="15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.28515625" style="32" customWidth="1"/>
    <col min="10" max="16384" width="22.85546875" style="32"/>
  </cols>
  <sheetData>
    <row r="1" spans="1:28" ht="18">
      <c r="A1" s="74" t="str">
        <f>'[6]Contact Information'!$C$5</f>
        <v>COLLEGE OF CENTRAL FLORIDA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'[6]Contact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VLOOKUP($A$1,[6]VLOOKUPS!A115:B142,2,FALSE)</f>
        <v>6198.15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'[6]Accounts by GL'!O213</f>
        <v>1105468.49</v>
      </c>
      <c r="D10" s="47"/>
      <c r="E10" s="35"/>
      <c r="F10" s="86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'[6]Accounts by GL'!O214</f>
        <v>81417.42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49183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1236068.9099999999</v>
      </c>
      <c r="D13" s="47"/>
      <c r="E13" s="35"/>
      <c r="F13" s="60">
        <f>B15+B16</f>
        <v>621626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558896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239621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382005</v>
      </c>
      <c r="C16" s="25"/>
      <c r="D16" s="44"/>
      <c r="E16" s="35"/>
      <c r="F16" s="60">
        <f>F13+F14</f>
        <v>1180522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0.47343124482220578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558896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1180522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61745.059999999823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 t="s">
        <v>38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55" priority="6">
      <formula>$C$12&lt;&gt;0</formula>
    </cfRule>
  </conditionalFormatting>
  <conditionalFormatting sqref="A29">
    <cfRule type="expression" dxfId="154" priority="5">
      <formula>$C$12&lt;&gt;0</formula>
    </cfRule>
  </conditionalFormatting>
  <conditionalFormatting sqref="A32:C32">
    <cfRule type="expression" dxfId="153" priority="4">
      <formula>$B$24&lt;&gt;0</formula>
    </cfRule>
  </conditionalFormatting>
  <conditionalFormatting sqref="A31">
    <cfRule type="expression" dxfId="152" priority="3">
      <formula>$B$24&lt;&gt;0</formula>
    </cfRule>
  </conditionalFormatting>
  <conditionalFormatting sqref="A12">
    <cfRule type="expression" dxfId="151" priority="2">
      <formula>$C$12&lt;&gt;0</formula>
    </cfRule>
  </conditionalFormatting>
  <conditionalFormatting sqref="A24">
    <cfRule type="expression" dxfId="15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10" width="8.5703125" style="32" customWidth="1"/>
    <col min="11" max="16384" width="22.85546875" style="32"/>
  </cols>
  <sheetData>
    <row r="1" spans="1:28" ht="18">
      <c r="A1" s="74" t="str">
        <f>'[7]Contact Information'!$C$5</f>
        <v>CHIPOLA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'[7]Contact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VLOOKUP($A$1,[7]VLOOKUPS!A115:B142,2,FALSE)</f>
        <v>16687.419999999998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'[7]Accounts by GL'!O213</f>
        <v>172926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'[7]Accounts by GL'!O214</f>
        <v>21852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194778</v>
      </c>
      <c r="D13" s="47"/>
      <c r="E13" s="35"/>
      <c r="F13" s="60">
        <f>B15+B16</f>
        <v>203487.43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0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203487.43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0</v>
      </c>
      <c r="C16" s="25"/>
      <c r="D16" s="44"/>
      <c r="E16" s="35"/>
      <c r="F16" s="60">
        <f>F13+F14</f>
        <v>203487.43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203487.43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7977.9899999999907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49" priority="6">
      <formula>$C$12&lt;&gt;0</formula>
    </cfRule>
  </conditionalFormatting>
  <conditionalFormatting sqref="A29">
    <cfRule type="expression" dxfId="148" priority="5">
      <formula>$C$12&lt;&gt;0</formula>
    </cfRule>
  </conditionalFormatting>
  <conditionalFormatting sqref="A32:C32">
    <cfRule type="expression" dxfId="147" priority="4">
      <formula>$B$24&lt;&gt;0</formula>
    </cfRule>
  </conditionalFormatting>
  <conditionalFormatting sqref="A31">
    <cfRule type="expression" dxfId="146" priority="3">
      <formula>$B$24&lt;&gt;0</formula>
    </cfRule>
  </conditionalFormatting>
  <conditionalFormatting sqref="A12">
    <cfRule type="expression" dxfId="145" priority="2">
      <formula>$C$12&lt;&gt;0</formula>
    </cfRule>
  </conditionalFormatting>
  <conditionalFormatting sqref="A24">
    <cfRule type="expression" dxfId="14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89" bestFit="1" customWidth="1"/>
    <col min="2" max="2" width="20.42578125" style="89" customWidth="1"/>
    <col min="3" max="3" width="23.85546875" style="89" customWidth="1"/>
    <col min="4" max="4" width="20" style="89" hidden="1" customWidth="1"/>
    <col min="5" max="5" width="1" style="89" customWidth="1"/>
    <col min="6" max="6" width="14.5703125" style="89" bestFit="1" customWidth="1"/>
    <col min="7" max="7" width="21.85546875" style="89" customWidth="1"/>
    <col min="8" max="8" width="9.28515625" style="89" customWidth="1"/>
    <col min="9" max="9" width="2.28515625" style="89" customWidth="1"/>
    <col min="10" max="16384" width="22.85546875" style="89"/>
  </cols>
  <sheetData>
    <row r="1" spans="1:28" ht="18">
      <c r="A1" s="87" t="str">
        <f>'[8]Contact Information'!$C$5</f>
        <v>DAYTONA STATE COLLEGE</v>
      </c>
      <c r="B1" s="87"/>
      <c r="C1" s="87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</row>
    <row r="2" spans="1:28" ht="15.75">
      <c r="A2" s="90" t="s">
        <v>0</v>
      </c>
      <c r="B2" s="90"/>
      <c r="C2" s="90"/>
      <c r="D2" s="91"/>
      <c r="E2" s="91"/>
      <c r="F2" s="91"/>
      <c r="G2" s="91"/>
      <c r="H2" s="91"/>
      <c r="I2" s="91"/>
      <c r="J2" s="91"/>
      <c r="K2" s="91"/>
      <c r="L2" s="91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</row>
    <row r="3" spans="1:28" ht="15.75">
      <c r="A3" s="90" t="s">
        <v>1</v>
      </c>
      <c r="B3" s="90"/>
      <c r="C3" s="90"/>
      <c r="D3" s="91"/>
      <c r="E3" s="91"/>
      <c r="F3" s="91"/>
      <c r="G3" s="91"/>
      <c r="H3" s="91"/>
      <c r="I3" s="91"/>
      <c r="J3" s="91"/>
      <c r="K3" s="91"/>
      <c r="L3" s="91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</row>
    <row r="4" spans="1:28" ht="15.75">
      <c r="A4" s="90" t="s">
        <v>36</v>
      </c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4.5" customHeight="1">
      <c r="A5" s="90"/>
      <c r="B5" s="90"/>
      <c r="C5" s="90"/>
      <c r="D5" s="91"/>
      <c r="E5" s="91"/>
      <c r="F5" s="91"/>
      <c r="G5" s="91"/>
      <c r="H5" s="91"/>
      <c r="I5" s="91"/>
      <c r="J5" s="91"/>
      <c r="K5" s="91"/>
      <c r="L5" s="91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ht="16.5" thickBot="1">
      <c r="A6" s="92"/>
      <c r="B6" s="93" t="s">
        <v>2</v>
      </c>
      <c r="C6" s="94" t="str">
        <f>'[8]Contact Information'!C3</f>
        <v>2015.v02</v>
      </c>
      <c r="D6" s="95" t="s">
        <v>3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5.25" customHeight="1" thickTop="1">
      <c r="A7" s="96"/>
      <c r="B7" s="97"/>
      <c r="C7" s="98"/>
      <c r="D7" s="99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</row>
    <row r="8" spans="1:28" ht="15.75">
      <c r="A8" s="100" t="s">
        <v>4</v>
      </c>
      <c r="B8" s="101"/>
      <c r="C8" s="102">
        <f>VLOOKUP($A$1,[8]VLOOKUPS!A115:B142,2,FALSE)</f>
        <v>763776.93</v>
      </c>
      <c r="D8" s="103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</row>
    <row r="9" spans="1:28" ht="4.5" customHeight="1">
      <c r="A9" s="104"/>
      <c r="B9" s="105"/>
      <c r="C9" s="106"/>
      <c r="D9" s="103"/>
      <c r="E9" s="88"/>
      <c r="F9" s="107"/>
      <c r="G9" s="108"/>
      <c r="H9" s="109"/>
      <c r="I9" s="110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</row>
    <row r="10" spans="1:28" ht="15" customHeight="1">
      <c r="A10" s="112" t="s">
        <v>5</v>
      </c>
      <c r="B10" s="113"/>
      <c r="C10" s="114">
        <f>'[8]Accounts by GL'!O213</f>
        <v>2097345.4</v>
      </c>
      <c r="D10" s="103"/>
      <c r="E10" s="88"/>
      <c r="F10" s="86" t="s">
        <v>6</v>
      </c>
      <c r="G10" s="115"/>
      <c r="H10" s="115"/>
      <c r="I10" s="116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</row>
    <row r="11" spans="1:28" ht="15.75">
      <c r="A11" s="112" t="s">
        <v>7</v>
      </c>
      <c r="B11" s="113"/>
      <c r="C11" s="114">
        <f>'[8]Accounts by GL'!O214</f>
        <v>0</v>
      </c>
      <c r="D11" s="103"/>
      <c r="E11" s="88"/>
      <c r="F11" s="85"/>
      <c r="G11" s="115"/>
      <c r="H11" s="115"/>
      <c r="I11" s="116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</row>
    <row r="12" spans="1:28" ht="15.75">
      <c r="A12" s="117" t="s">
        <v>8</v>
      </c>
      <c r="B12" s="113"/>
      <c r="C12" s="114">
        <v>70</v>
      </c>
      <c r="D12" s="103"/>
      <c r="E12" s="88"/>
      <c r="F12" s="118" t="s">
        <v>33</v>
      </c>
      <c r="G12" s="119"/>
      <c r="H12" s="119"/>
      <c r="I12" s="120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</row>
    <row r="13" spans="1:28" ht="16.5" thickBot="1">
      <c r="A13" s="121" t="s">
        <v>9</v>
      </c>
      <c r="B13" s="122"/>
      <c r="C13" s="123">
        <f>SUM(C10:C12)</f>
        <v>2097415.4</v>
      </c>
      <c r="D13" s="103"/>
      <c r="E13" s="88"/>
      <c r="F13" s="124">
        <f>B15+B16</f>
        <v>2128277.42</v>
      </c>
      <c r="G13" s="119" t="s">
        <v>10</v>
      </c>
      <c r="H13" s="119"/>
      <c r="I13" s="120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</row>
    <row r="14" spans="1:28" ht="16.5" thickBot="1">
      <c r="A14" s="125" t="s">
        <v>11</v>
      </c>
      <c r="B14" s="113"/>
      <c r="C14" s="126"/>
      <c r="D14" s="127"/>
      <c r="E14" s="88"/>
      <c r="F14" s="128">
        <f>SUM(B17:B24)</f>
        <v>0</v>
      </c>
      <c r="G14" s="119" t="s">
        <v>12</v>
      </c>
      <c r="H14" s="119"/>
      <c r="I14" s="12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</row>
    <row r="15" spans="1:28" ht="15.75">
      <c r="A15" s="26" t="s">
        <v>13</v>
      </c>
      <c r="B15" s="129">
        <v>800030.62</v>
      </c>
      <c r="C15" s="126"/>
      <c r="D15" s="127"/>
      <c r="E15" s="88"/>
      <c r="F15" s="130"/>
      <c r="G15" s="119"/>
      <c r="H15" s="119"/>
      <c r="I15" s="120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</row>
    <row r="16" spans="1:28" ht="15.75">
      <c r="A16" s="26" t="s">
        <v>14</v>
      </c>
      <c r="B16" s="129">
        <v>1328246.8</v>
      </c>
      <c r="C16" s="126"/>
      <c r="D16" s="127"/>
      <c r="E16" s="88"/>
      <c r="F16" s="124">
        <f>F13+F14</f>
        <v>2128277.42</v>
      </c>
      <c r="G16" s="119" t="s">
        <v>15</v>
      </c>
      <c r="H16" s="119"/>
      <c r="I16" s="120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</row>
    <row r="17" spans="1:9" ht="15.75">
      <c r="A17" s="26" t="s">
        <v>16</v>
      </c>
      <c r="B17" s="129">
        <v>0</v>
      </c>
      <c r="C17" s="126"/>
      <c r="D17" s="127"/>
      <c r="E17" s="88"/>
      <c r="F17" s="131">
        <f>F14/F16</f>
        <v>0</v>
      </c>
      <c r="G17" s="57" t="s">
        <v>17</v>
      </c>
      <c r="H17" s="57"/>
      <c r="I17" s="132"/>
    </row>
    <row r="18" spans="1:9" ht="15.75">
      <c r="A18" s="26" t="s">
        <v>18</v>
      </c>
      <c r="B18" s="129">
        <v>0</v>
      </c>
      <c r="C18" s="126"/>
      <c r="D18" s="127"/>
      <c r="E18" s="88"/>
      <c r="F18" s="88"/>
      <c r="G18" s="133"/>
      <c r="H18" s="88"/>
      <c r="I18" s="88"/>
    </row>
    <row r="19" spans="1:9" ht="15.75">
      <c r="A19" s="26" t="s">
        <v>19</v>
      </c>
      <c r="B19" s="129">
        <v>0</v>
      </c>
      <c r="C19" s="126"/>
      <c r="D19" s="127"/>
      <c r="E19" s="88"/>
      <c r="F19" s="88"/>
      <c r="G19" s="133"/>
      <c r="H19" s="88"/>
      <c r="I19" s="88"/>
    </row>
    <row r="20" spans="1:9" ht="15.75">
      <c r="A20" s="26" t="s">
        <v>20</v>
      </c>
      <c r="B20" s="129">
        <v>0</v>
      </c>
      <c r="C20" s="126"/>
      <c r="D20" s="127"/>
      <c r="E20" s="88"/>
      <c r="F20" s="88"/>
      <c r="G20" s="88"/>
      <c r="H20" s="88"/>
      <c r="I20" s="88"/>
    </row>
    <row r="21" spans="1:9" ht="15.75">
      <c r="A21" s="26" t="s">
        <v>21</v>
      </c>
      <c r="B21" s="129">
        <v>0</v>
      </c>
      <c r="C21" s="126"/>
      <c r="D21" s="127"/>
      <c r="E21" s="88"/>
      <c r="F21" s="88"/>
      <c r="G21" s="88"/>
      <c r="H21" s="88"/>
      <c r="I21" s="88"/>
    </row>
    <row r="22" spans="1:9" ht="15.75">
      <c r="A22" s="28" t="s">
        <v>22</v>
      </c>
      <c r="B22" s="129">
        <v>0</v>
      </c>
      <c r="C22" s="126"/>
      <c r="D22" s="127"/>
      <c r="E22" s="88"/>
      <c r="F22" s="88"/>
      <c r="G22" s="88"/>
      <c r="H22" s="88"/>
      <c r="I22" s="88"/>
    </row>
    <row r="23" spans="1:9" ht="15.75">
      <c r="A23" s="26" t="s">
        <v>23</v>
      </c>
      <c r="B23" s="129">
        <v>0</v>
      </c>
      <c r="C23" s="126"/>
      <c r="D23" s="127"/>
      <c r="E23" s="88"/>
      <c r="F23" s="88"/>
      <c r="G23" s="88"/>
      <c r="H23" s="88"/>
      <c r="I23" s="88"/>
    </row>
    <row r="24" spans="1:9" ht="15.75">
      <c r="A24" s="117" t="s">
        <v>24</v>
      </c>
      <c r="B24" s="134">
        <v>0</v>
      </c>
      <c r="C24" s="126"/>
      <c r="D24" s="135"/>
      <c r="E24" s="88"/>
      <c r="F24" s="88"/>
      <c r="G24" s="136"/>
      <c r="H24" s="88"/>
      <c r="I24" s="88"/>
    </row>
    <row r="25" spans="1:9" ht="15.75">
      <c r="A25" s="125" t="s">
        <v>25</v>
      </c>
      <c r="B25" s="113"/>
      <c r="C25" s="137">
        <f>SUM(B15:B24)</f>
        <v>2128277.42</v>
      </c>
      <c r="D25" s="135"/>
      <c r="E25" s="88"/>
      <c r="F25" s="88"/>
      <c r="G25" s="136"/>
      <c r="H25" s="88"/>
      <c r="I25" s="88"/>
    </row>
    <row r="26" spans="1:9" ht="15.75">
      <c r="A26" s="125"/>
      <c r="B26" s="113"/>
      <c r="C26" s="126"/>
      <c r="D26" s="135"/>
      <c r="E26" s="88"/>
      <c r="F26" s="88"/>
      <c r="G26" s="136"/>
      <c r="H26" s="88"/>
      <c r="I26" s="88"/>
    </row>
    <row r="27" spans="1:9" ht="14.25" customHeight="1" thickBot="1">
      <c r="A27" s="125" t="s">
        <v>26</v>
      </c>
      <c r="B27" s="113"/>
      <c r="C27" s="138">
        <f>C8+C13-C25</f>
        <v>732914.91000000015</v>
      </c>
      <c r="D27" s="88"/>
      <c r="E27" s="88"/>
      <c r="F27" s="88"/>
      <c r="G27" s="136"/>
      <c r="H27" s="88"/>
      <c r="I27" s="88"/>
    </row>
    <row r="28" spans="1:9" ht="16.5" thickTop="1" thickBot="1">
      <c r="A28" s="139"/>
      <c r="B28" s="140"/>
      <c r="C28" s="141"/>
      <c r="D28" s="88"/>
      <c r="E28" s="88"/>
      <c r="F28" s="88"/>
      <c r="G28" s="142"/>
      <c r="H28" s="88"/>
      <c r="I28" s="88"/>
    </row>
    <row r="29" spans="1:9" ht="15.75" thickTop="1">
      <c r="A29" s="142" t="s">
        <v>27</v>
      </c>
      <c r="B29" s="142"/>
      <c r="C29" s="88"/>
      <c r="D29" s="88"/>
      <c r="E29" s="88"/>
      <c r="F29" s="88"/>
      <c r="G29" s="88"/>
      <c r="H29" s="88"/>
      <c r="I29" s="88"/>
    </row>
    <row r="30" spans="1:9">
      <c r="A30" s="66"/>
      <c r="B30" s="67"/>
      <c r="C30" s="68"/>
      <c r="D30" s="88"/>
      <c r="E30" s="88"/>
      <c r="F30" s="88"/>
      <c r="G30" s="88"/>
      <c r="H30" s="88"/>
      <c r="I30" s="88"/>
    </row>
    <row r="31" spans="1:9">
      <c r="A31" s="142" t="s">
        <v>28</v>
      </c>
      <c r="B31" s="142"/>
      <c r="C31" s="88"/>
      <c r="D31" s="88"/>
      <c r="E31" s="88"/>
      <c r="F31" s="88"/>
      <c r="G31" s="88"/>
      <c r="H31" s="88"/>
      <c r="I31" s="88"/>
    </row>
    <row r="32" spans="1:9">
      <c r="A32" s="66"/>
      <c r="B32" s="69"/>
      <c r="C32" s="70"/>
      <c r="D32" s="88"/>
      <c r="E32" s="88"/>
      <c r="F32" s="88"/>
      <c r="G32" s="88"/>
      <c r="H32" s="88"/>
      <c r="I32" s="88"/>
    </row>
    <row r="34" spans="1:4">
      <c r="A34" s="88"/>
      <c r="B34" s="88"/>
      <c r="C34" s="88"/>
      <c r="D34" s="135"/>
    </row>
    <row r="35" spans="1:4" ht="15" hidden="1" customHeight="1">
      <c r="A35" s="91" t="s">
        <v>29</v>
      </c>
      <c r="B35" s="135"/>
      <c r="C35" s="135"/>
      <c r="D35" s="135"/>
    </row>
    <row r="36" spans="1:4" ht="15" hidden="1" customHeight="1">
      <c r="A36" s="88"/>
      <c r="B36" s="135"/>
      <c r="C36" s="135"/>
      <c r="D36" s="135"/>
    </row>
    <row r="37" spans="1:4" ht="15" hidden="1" customHeight="1">
      <c r="A37" s="88"/>
      <c r="B37" s="135"/>
      <c r="C37" s="135"/>
      <c r="D37" s="135"/>
    </row>
    <row r="38" spans="1:4" ht="15" hidden="1" customHeight="1">
      <c r="A38" s="88"/>
      <c r="B38" s="135"/>
      <c r="C38" s="135"/>
      <c r="D38" s="135"/>
    </row>
    <row r="39" spans="1:4" ht="15" hidden="1" customHeight="1">
      <c r="A39" s="88"/>
      <c r="B39" s="135"/>
      <c r="C39" s="135"/>
      <c r="D39" s="135"/>
    </row>
    <row r="40" spans="1:4" ht="15" hidden="1" customHeight="1">
      <c r="A40" s="88"/>
      <c r="B40" s="135"/>
      <c r="C40" s="135"/>
      <c r="D40" s="135"/>
    </row>
    <row r="41" spans="1:4" ht="15" hidden="1" customHeight="1">
      <c r="A41" s="88"/>
      <c r="B41" s="135"/>
      <c r="C41" s="135"/>
      <c r="D41" s="135"/>
    </row>
    <row r="42" spans="1:4" ht="15" hidden="1" customHeight="1">
      <c r="A42" s="88"/>
      <c r="B42" s="135"/>
      <c r="C42" s="135"/>
      <c r="D42" s="135"/>
    </row>
    <row r="43" spans="1:4" ht="15" hidden="1" customHeight="1">
      <c r="A43" s="88"/>
      <c r="B43" s="135"/>
      <c r="C43" s="135"/>
      <c r="D43" s="135"/>
    </row>
    <row r="44" spans="1:4" ht="15" hidden="1" customHeight="1">
      <c r="A44" s="88"/>
      <c r="B44" s="135"/>
      <c r="C44" s="135"/>
      <c r="D44" s="135"/>
    </row>
    <row r="45" spans="1:4" ht="15" hidden="1" customHeight="1">
      <c r="A45" s="88"/>
      <c r="B45" s="135"/>
      <c r="C45" s="135"/>
      <c r="D45" s="135"/>
    </row>
    <row r="46" spans="1:4" ht="15" hidden="1" customHeight="1">
      <c r="A46" s="88"/>
      <c r="B46" s="135"/>
      <c r="C46" s="135"/>
      <c r="D46" s="135"/>
    </row>
    <row r="47" spans="1:4" ht="15" hidden="1" customHeight="1">
      <c r="A47" s="88"/>
      <c r="B47" s="135"/>
      <c r="C47" s="135"/>
      <c r="D47" s="135"/>
    </row>
    <row r="48" spans="1:4" ht="15" hidden="1" customHeight="1">
      <c r="A48" s="88"/>
      <c r="B48" s="135"/>
      <c r="C48" s="135"/>
      <c r="D48" s="135"/>
    </row>
    <row r="49" spans="1:4" ht="15" hidden="1" customHeight="1">
      <c r="A49" s="88"/>
      <c r="B49" s="135"/>
      <c r="C49" s="135"/>
      <c r="D49" s="135"/>
    </row>
    <row r="50" spans="1:4" ht="15" hidden="1" customHeight="1">
      <c r="A50" s="88"/>
      <c r="B50" s="135"/>
      <c r="C50" s="135"/>
      <c r="D50" s="135"/>
    </row>
    <row r="51" spans="1:4" ht="15" hidden="1" customHeight="1">
      <c r="A51" s="88"/>
      <c r="B51" s="135"/>
      <c r="C51" s="135"/>
      <c r="D51" s="135"/>
    </row>
    <row r="54" spans="1:4" ht="14.25" customHeight="1">
      <c r="A54" s="111"/>
      <c r="B54" s="88"/>
      <c r="C54" s="88"/>
      <c r="D54" s="88"/>
    </row>
    <row r="56" spans="1:4" ht="15" hidden="1" customHeight="1">
      <c r="A56" s="143"/>
      <c r="B56" s="144"/>
      <c r="C56" s="145"/>
      <c r="D56" s="88"/>
    </row>
    <row r="57" spans="1:4" ht="15" hidden="1" customHeight="1">
      <c r="A57" s="146"/>
      <c r="B57" s="147"/>
      <c r="C57" s="145"/>
      <c r="D57" s="88"/>
    </row>
    <row r="58" spans="1:4" ht="15" hidden="1" customHeight="1">
      <c r="A58" s="146"/>
      <c r="B58" s="147"/>
      <c r="C58" s="145"/>
      <c r="D58" s="88"/>
    </row>
    <row r="59" spans="1:4" ht="15" hidden="1" customHeight="1">
      <c r="A59" s="146"/>
      <c r="B59" s="147"/>
      <c r="C59" s="145"/>
      <c r="D59" s="88"/>
    </row>
    <row r="60" spans="1:4" ht="15" hidden="1" customHeight="1">
      <c r="A60" s="146"/>
      <c r="B60" s="147"/>
      <c r="C60" s="145"/>
      <c r="D60" s="88"/>
    </row>
    <row r="61" spans="1:4" ht="15" hidden="1" customHeight="1">
      <c r="A61" s="146"/>
      <c r="B61" s="147"/>
      <c r="C61" s="145"/>
      <c r="D61" s="88"/>
    </row>
    <row r="62" spans="1:4" ht="15" hidden="1" customHeight="1">
      <c r="A62" s="146"/>
      <c r="B62" s="147"/>
      <c r="C62" s="145"/>
      <c r="D62" s="88"/>
    </row>
    <row r="63" spans="1:4" ht="15" hidden="1" customHeight="1">
      <c r="A63" s="146"/>
      <c r="B63" s="147"/>
      <c r="C63" s="145"/>
      <c r="D63" s="88"/>
    </row>
    <row r="64" spans="1:4" ht="15" hidden="1" customHeight="1">
      <c r="A64" s="146"/>
      <c r="B64" s="147"/>
      <c r="C64" s="145"/>
      <c r="D64" s="88"/>
    </row>
    <row r="65" spans="1:3" ht="15" hidden="1" customHeight="1">
      <c r="A65" s="146"/>
      <c r="B65" s="147"/>
      <c r="C65" s="145"/>
    </row>
    <row r="66" spans="1:3" ht="15" hidden="1" customHeight="1">
      <c r="A66" s="146"/>
      <c r="B66" s="147"/>
      <c r="C66" s="145"/>
    </row>
    <row r="67" spans="1:3" ht="15" hidden="1" customHeight="1">
      <c r="A67" s="146"/>
      <c r="B67" s="147"/>
      <c r="C67" s="145"/>
    </row>
    <row r="68" spans="1:3" ht="15" hidden="1" customHeight="1">
      <c r="A68" s="146"/>
      <c r="B68" s="147"/>
      <c r="C68" s="145"/>
    </row>
    <row r="69" spans="1:3" ht="15" hidden="1" customHeight="1">
      <c r="A69" s="146"/>
      <c r="B69" s="147"/>
      <c r="C69" s="145"/>
    </row>
    <row r="70" spans="1:3" ht="15" hidden="1" customHeight="1">
      <c r="A70" s="146"/>
      <c r="B70" s="147"/>
      <c r="C70" s="145"/>
    </row>
    <row r="71" spans="1:3" ht="15" hidden="1" customHeight="1">
      <c r="A71" s="146"/>
      <c r="B71" s="147"/>
      <c r="C71" s="145"/>
    </row>
    <row r="72" spans="1:3" ht="15" hidden="1" customHeight="1">
      <c r="A72" s="146"/>
      <c r="B72" s="147"/>
      <c r="C72" s="145"/>
    </row>
    <row r="73" spans="1:3" ht="15" hidden="1" customHeight="1">
      <c r="A73" s="146"/>
      <c r="B73" s="147"/>
      <c r="C73" s="145"/>
    </row>
    <row r="74" spans="1:3" ht="15" hidden="1" customHeight="1">
      <c r="A74" s="146"/>
      <c r="B74" s="147"/>
      <c r="C74" s="145"/>
    </row>
    <row r="75" spans="1:3" ht="15" hidden="1" customHeight="1">
      <c r="A75" s="146"/>
      <c r="B75" s="147"/>
      <c r="C75" s="145"/>
    </row>
    <row r="76" spans="1:3" ht="15" hidden="1" customHeight="1">
      <c r="A76" s="146"/>
      <c r="B76" s="147"/>
      <c r="C76" s="145"/>
    </row>
    <row r="77" spans="1:3" ht="15" hidden="1" customHeight="1">
      <c r="A77" s="146"/>
      <c r="B77" s="147"/>
      <c r="C77" s="145"/>
    </row>
    <row r="78" spans="1:3" ht="15" hidden="1" customHeight="1">
      <c r="A78" s="146"/>
      <c r="B78" s="147"/>
      <c r="C78" s="145"/>
    </row>
    <row r="79" spans="1:3" ht="15" hidden="1" customHeight="1">
      <c r="A79" s="146"/>
      <c r="B79" s="147"/>
      <c r="C79" s="145"/>
    </row>
    <row r="80" spans="1:3" ht="15" hidden="1" customHeight="1">
      <c r="A80" s="146"/>
      <c r="B80" s="147"/>
      <c r="C80" s="145"/>
    </row>
    <row r="81" spans="1:3" ht="15" hidden="1" customHeight="1">
      <c r="A81" s="146"/>
      <c r="B81" s="147"/>
      <c r="C81" s="145"/>
    </row>
    <row r="82" spans="1:3" ht="15" hidden="1" customHeight="1">
      <c r="A82" s="146"/>
      <c r="B82" s="147"/>
      <c r="C82" s="145"/>
    </row>
    <row r="83" spans="1:3" ht="15" hidden="1" customHeight="1">
      <c r="A83" s="146"/>
      <c r="B83" s="147"/>
      <c r="C83" s="145"/>
    </row>
    <row r="84" spans="1:3" ht="15" hidden="1" customHeight="1">
      <c r="A84" s="146"/>
      <c r="B84" s="147"/>
      <c r="C84" s="145"/>
    </row>
    <row r="85" spans="1:3" ht="15" hidden="1" customHeight="1">
      <c r="A85" s="88"/>
      <c r="B85" s="88"/>
      <c r="C85" s="88"/>
    </row>
    <row r="86" spans="1:3">
      <c r="A86" s="88"/>
      <c r="B86" s="88"/>
      <c r="C86" s="88"/>
    </row>
    <row r="87" spans="1:3">
      <c r="A87" s="88"/>
      <c r="B87" s="88"/>
      <c r="C87" s="88"/>
    </row>
  </sheetData>
  <sheetProtection formatColumns="0"/>
  <conditionalFormatting sqref="A30">
    <cfRule type="expression" dxfId="143" priority="6">
      <formula>$C$12&lt;&gt;0</formula>
    </cfRule>
  </conditionalFormatting>
  <conditionalFormatting sqref="A29">
    <cfRule type="expression" dxfId="142" priority="5">
      <formula>$C$12&lt;&gt;0</formula>
    </cfRule>
  </conditionalFormatting>
  <conditionalFormatting sqref="A32:C32">
    <cfRule type="expression" dxfId="141" priority="4">
      <formula>$B$24&lt;&gt;0</formula>
    </cfRule>
  </conditionalFormatting>
  <conditionalFormatting sqref="A31">
    <cfRule type="expression" dxfId="140" priority="3">
      <formula>$B$24&lt;&gt;0</formula>
    </cfRule>
  </conditionalFormatting>
  <conditionalFormatting sqref="A12">
    <cfRule type="expression" dxfId="139" priority="2">
      <formula>$C$12&lt;&gt;0</formula>
    </cfRule>
  </conditionalFormatting>
  <conditionalFormatting sqref="A24">
    <cfRule type="expression" dxfId="13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Normal="10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2.28515625" style="32" customWidth="1"/>
    <col min="10" max="16384" width="22.85546875" style="32"/>
  </cols>
  <sheetData>
    <row r="1" spans="1:28" ht="18">
      <c r="A1" s="74" t="str">
        <f>'[9]Contact Information'!$C$5</f>
        <v>FLORIDA SOUTHWESTERN STATE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'[9]Contact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VLOOKUP($A$1,[9]VLOOKUPS!A115:B142,2,FALSE)</f>
        <v>429672.09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'[9]Accounts by GL'!O213</f>
        <v>2046009.9400000002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'[9]Accounts by GL'!O214</f>
        <v>174952.44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f>8792.61-1783.68</f>
        <v>7008.93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2227971.3100000005</v>
      </c>
      <c r="D13" s="47"/>
      <c r="E13" s="35"/>
      <c r="F13" s="60">
        <f>B15+B16</f>
        <v>1322103.19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730430.46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984192.61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337910.57999999996</v>
      </c>
      <c r="C16" s="25"/>
      <c r="D16" s="44"/>
      <c r="E16" s="35"/>
      <c r="F16" s="60">
        <f>F13+F14</f>
        <v>2052533.65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92348.58</v>
      </c>
      <c r="C17" s="25"/>
      <c r="D17" s="44"/>
      <c r="E17" s="35"/>
      <c r="F17" s="56">
        <f>F14/F16</f>
        <v>0.35586771500676739</v>
      </c>
      <c r="G17" s="57" t="s">
        <v>17</v>
      </c>
      <c r="H17" s="58"/>
      <c r="I17" s="59"/>
    </row>
    <row r="18" spans="1:9" ht="15.75">
      <c r="A18" s="26" t="s">
        <v>18</v>
      </c>
      <c r="B18" s="27">
        <v>154937.71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618.94000000000005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387300.73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95224.5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2052533.65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605109.75000000047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 t="s">
        <v>39</v>
      </c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 ht="15" customHeight="1">
      <c r="A32" s="79" t="s">
        <v>40</v>
      </c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37" priority="6">
      <formula>$C$12&lt;&gt;0</formula>
    </cfRule>
  </conditionalFormatting>
  <conditionalFormatting sqref="A29">
    <cfRule type="expression" dxfId="136" priority="5">
      <formula>$C$12&lt;&gt;0</formula>
    </cfRule>
  </conditionalFormatting>
  <conditionalFormatting sqref="A32:C32">
    <cfRule type="expression" dxfId="135" priority="4">
      <formula>$B$24&lt;&gt;0</formula>
    </cfRule>
  </conditionalFormatting>
  <conditionalFormatting sqref="A31">
    <cfRule type="expression" dxfId="134" priority="3">
      <formula>$B$24&lt;&gt;0</formula>
    </cfRule>
  </conditionalFormatting>
  <conditionalFormatting sqref="A12">
    <cfRule type="expression" dxfId="133" priority="2">
      <formula>$C$12&lt;&gt;0</formula>
    </cfRule>
  </conditionalFormatting>
  <conditionalFormatting sqref="A24">
    <cfRule type="expression" dxfId="13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7.140625" style="32" customWidth="1"/>
    <col min="10" max="16384" width="22.85546875" style="32"/>
  </cols>
  <sheetData>
    <row r="1" spans="1:28" ht="18">
      <c r="A1" s="74" t="str">
        <f>'[10]Contact Information'!$C$5</f>
        <v>FLORIDA STATE COLLEGE AT JACKSONVILLE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'[10]Contact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VLOOKUP($A$1,[10]VLOOKUPS!A115:B142,2,FALSE)</f>
        <v>657972.89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'[10]Accounts by GL'!O213</f>
        <v>1665716.66</v>
      </c>
      <c r="D10" s="47"/>
      <c r="E10" s="35"/>
      <c r="F10" s="84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'[10]Accounts by GL'!O214</f>
        <v>155463.15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1821179.8099999998</v>
      </c>
      <c r="D13" s="47"/>
      <c r="E13" s="35"/>
      <c r="F13" s="60">
        <f>B15+B16</f>
        <v>1277711.8900000001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681523.29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343933.6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933778.29</v>
      </c>
      <c r="C16" s="25"/>
      <c r="D16" s="44"/>
      <c r="E16" s="35"/>
      <c r="F16" s="60">
        <f>F13+F14</f>
        <v>1959235.1800000002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0.34785170098875012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681523.29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1959235.1800000002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519917.51999999955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31" priority="6">
      <formula>$C$12&lt;&gt;0</formula>
    </cfRule>
  </conditionalFormatting>
  <conditionalFormatting sqref="A29">
    <cfRule type="expression" dxfId="130" priority="5">
      <formula>$C$12&lt;&gt;0</formula>
    </cfRule>
  </conditionalFormatting>
  <conditionalFormatting sqref="A32:C32">
    <cfRule type="expression" dxfId="129" priority="4">
      <formula>$B$24&lt;&gt;0</formula>
    </cfRule>
  </conditionalFormatting>
  <conditionalFormatting sqref="A31">
    <cfRule type="expression" dxfId="128" priority="3">
      <formula>$B$24&lt;&gt;0</formula>
    </cfRule>
  </conditionalFormatting>
  <conditionalFormatting sqref="A12">
    <cfRule type="expression" dxfId="127" priority="2">
      <formula>$C$12&lt;&gt;0</formula>
    </cfRule>
  </conditionalFormatting>
  <conditionalFormatting sqref="A24">
    <cfRule type="expression" dxfId="126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70C0"/>
    <pageSetUpPr fitToPage="1"/>
  </sheetPr>
  <dimension ref="A1:AB87"/>
  <sheetViews>
    <sheetView zoomScale="90" zoomScaleNormal="90" workbookViewId="0"/>
  </sheetViews>
  <sheetFormatPr defaultColWidth="22.85546875" defaultRowHeight="15"/>
  <cols>
    <col min="1" max="1" width="53.28515625" style="32" bestFit="1" customWidth="1"/>
    <col min="2" max="2" width="20.42578125" style="32" customWidth="1"/>
    <col min="3" max="3" width="23.85546875" style="32" customWidth="1"/>
    <col min="4" max="4" width="20" style="32" hidden="1" customWidth="1"/>
    <col min="5" max="5" width="1" style="32" customWidth="1"/>
    <col min="6" max="6" width="14.5703125" style="32" bestFit="1" customWidth="1"/>
    <col min="7" max="7" width="21.85546875" style="32" customWidth="1"/>
    <col min="8" max="8" width="9.28515625" style="32" customWidth="1"/>
    <col min="9" max="9" width="8" style="32" customWidth="1"/>
    <col min="10" max="16384" width="22.85546875" style="32"/>
  </cols>
  <sheetData>
    <row r="1" spans="1:28" ht="18">
      <c r="A1" s="74" t="str">
        <f>'[11]Contact Information'!$C$5</f>
        <v>FLORIDA KEYS COMMUNITY COLLEGE</v>
      </c>
      <c r="B1" s="74"/>
      <c r="C1" s="7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5.75">
      <c r="A2" s="75" t="s">
        <v>0</v>
      </c>
      <c r="B2" s="75"/>
      <c r="C2" s="75"/>
      <c r="D2" s="39"/>
      <c r="E2" s="39"/>
      <c r="F2" s="39"/>
      <c r="G2" s="39"/>
      <c r="H2" s="39"/>
      <c r="I2" s="39"/>
      <c r="J2" s="39"/>
      <c r="K2" s="39"/>
      <c r="L2" s="39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5.75">
      <c r="A3" s="75" t="s">
        <v>1</v>
      </c>
      <c r="B3" s="75"/>
      <c r="C3" s="75"/>
      <c r="D3" s="39"/>
      <c r="E3" s="39"/>
      <c r="F3" s="39"/>
      <c r="G3" s="39"/>
      <c r="H3" s="39"/>
      <c r="I3" s="39"/>
      <c r="J3" s="39"/>
      <c r="K3" s="39"/>
      <c r="L3" s="39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ht="15.75">
      <c r="A4" s="75" t="s">
        <v>36</v>
      </c>
      <c r="B4" s="75"/>
      <c r="C4" s="75"/>
      <c r="D4" s="39"/>
      <c r="E4" s="39"/>
      <c r="F4" s="39"/>
      <c r="G4" s="39"/>
      <c r="H4" s="39"/>
      <c r="I4" s="39"/>
      <c r="J4" s="39"/>
      <c r="K4" s="39"/>
      <c r="L4" s="39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ht="4.5" customHeight="1">
      <c r="A5" s="72"/>
      <c r="B5" s="72"/>
      <c r="C5" s="72"/>
      <c r="D5" s="39"/>
      <c r="E5" s="39"/>
      <c r="F5" s="39"/>
      <c r="G5" s="39"/>
      <c r="H5" s="39"/>
      <c r="I5" s="39"/>
      <c r="J5" s="39"/>
      <c r="K5" s="39"/>
      <c r="L5" s="39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ht="16.5" thickBot="1">
      <c r="A6" s="5"/>
      <c r="B6" s="6" t="s">
        <v>2</v>
      </c>
      <c r="C6" s="7" t="str">
        <f>'[11]Contact Information'!C3</f>
        <v>2015.v02</v>
      </c>
      <c r="D6" s="46" t="s">
        <v>3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ht="5.25" customHeight="1" thickTop="1">
      <c r="A7" s="8"/>
      <c r="B7" s="9"/>
      <c r="C7" s="10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</row>
    <row r="8" spans="1:28" ht="15.75">
      <c r="A8" s="11" t="s">
        <v>4</v>
      </c>
      <c r="B8" s="12"/>
      <c r="C8" s="13">
        <f>VLOOKUP($A$1,[11]VLOOKUPS!A115:B142,2,FALSE)</f>
        <v>85325.8</v>
      </c>
      <c r="D8" s="47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</row>
    <row r="9" spans="1:28" ht="4.5" customHeight="1">
      <c r="A9" s="14"/>
      <c r="B9" s="15"/>
      <c r="C9" s="16"/>
      <c r="D9" s="47"/>
      <c r="E9" s="35"/>
      <c r="F9" s="48"/>
      <c r="G9" s="49"/>
      <c r="H9" s="50"/>
      <c r="I9" s="51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ht="15" customHeight="1">
      <c r="A10" s="17" t="s">
        <v>5</v>
      </c>
      <c r="B10" s="18"/>
      <c r="C10" s="19">
        <f>'[11]Accounts by GL'!O213</f>
        <v>153114.94</v>
      </c>
      <c r="D10" s="47"/>
      <c r="E10" s="35"/>
      <c r="F10" s="86" t="s">
        <v>6</v>
      </c>
      <c r="G10" s="77"/>
      <c r="H10" s="77"/>
      <c r="I10" s="78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ht="15.75">
      <c r="A11" s="17" t="s">
        <v>7</v>
      </c>
      <c r="B11" s="18"/>
      <c r="C11" s="19">
        <f>'[11]Accounts by GL'!O214</f>
        <v>0</v>
      </c>
      <c r="D11" s="47"/>
      <c r="E11" s="35"/>
      <c r="F11" s="76"/>
      <c r="G11" s="77"/>
      <c r="H11" s="77"/>
      <c r="I11" s="78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5.75">
      <c r="A12" s="20" t="s">
        <v>8</v>
      </c>
      <c r="B12" s="18"/>
      <c r="C12" s="19">
        <v>0</v>
      </c>
      <c r="D12" s="47"/>
      <c r="E12" s="35"/>
      <c r="F12" s="52" t="s">
        <v>33</v>
      </c>
      <c r="G12" s="53"/>
      <c r="H12" s="53"/>
      <c r="I12" s="5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</row>
    <row r="13" spans="1:28" ht="16.5" thickBot="1">
      <c r="A13" s="21" t="s">
        <v>9</v>
      </c>
      <c r="B13" s="22"/>
      <c r="C13" s="23">
        <f>SUM(C10:C12)</f>
        <v>153114.94</v>
      </c>
      <c r="D13" s="47"/>
      <c r="E13" s="35"/>
      <c r="F13" s="60">
        <f>B15+B16</f>
        <v>149940.29</v>
      </c>
      <c r="G13" s="53" t="s">
        <v>10</v>
      </c>
      <c r="H13" s="53"/>
      <c r="I13" s="5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</row>
    <row r="14" spans="1:28" ht="16.5" thickBot="1">
      <c r="A14" s="24" t="s">
        <v>11</v>
      </c>
      <c r="B14" s="18"/>
      <c r="C14" s="25"/>
      <c r="D14" s="44"/>
      <c r="E14" s="35"/>
      <c r="F14" s="61">
        <f>SUM(B17:B24)</f>
        <v>0</v>
      </c>
      <c r="G14" s="53" t="s">
        <v>12</v>
      </c>
      <c r="H14" s="53"/>
      <c r="I14" s="5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</row>
    <row r="15" spans="1:28" ht="15.75">
      <c r="A15" s="26" t="s">
        <v>13</v>
      </c>
      <c r="B15" s="27">
        <v>149940.29</v>
      </c>
      <c r="C15" s="25"/>
      <c r="D15" s="44"/>
      <c r="E15" s="35"/>
      <c r="F15" s="55"/>
      <c r="G15" s="53"/>
      <c r="H15" s="53"/>
      <c r="I15" s="5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</row>
    <row r="16" spans="1:28" ht="15.75">
      <c r="A16" s="26" t="s">
        <v>14</v>
      </c>
      <c r="B16" s="27">
        <v>0</v>
      </c>
      <c r="C16" s="25"/>
      <c r="D16" s="44"/>
      <c r="E16" s="35"/>
      <c r="F16" s="60">
        <f>F13+F14</f>
        <v>149940.29</v>
      </c>
      <c r="G16" s="53" t="s">
        <v>15</v>
      </c>
      <c r="H16" s="53"/>
      <c r="I16" s="5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</row>
    <row r="17" spans="1:9" ht="15.75">
      <c r="A17" s="26" t="s">
        <v>16</v>
      </c>
      <c r="B17" s="27">
        <v>0</v>
      </c>
      <c r="C17" s="25"/>
      <c r="D17" s="44"/>
      <c r="E17" s="35"/>
      <c r="F17" s="56">
        <f>F14/F16</f>
        <v>0</v>
      </c>
      <c r="G17" s="57" t="s">
        <v>17</v>
      </c>
      <c r="H17" s="58"/>
      <c r="I17" s="59"/>
    </row>
    <row r="18" spans="1:9" ht="15.75">
      <c r="A18" s="26" t="s">
        <v>18</v>
      </c>
      <c r="B18" s="27">
        <v>0</v>
      </c>
      <c r="C18" s="25"/>
      <c r="D18" s="44"/>
      <c r="E18" s="35"/>
      <c r="F18" s="35"/>
      <c r="G18" s="37"/>
      <c r="H18" s="35"/>
      <c r="I18" s="35"/>
    </row>
    <row r="19" spans="1:9" ht="15.75">
      <c r="A19" s="26" t="s">
        <v>19</v>
      </c>
      <c r="B19" s="27">
        <v>0</v>
      </c>
      <c r="C19" s="25"/>
      <c r="D19" s="44"/>
      <c r="E19" s="35"/>
      <c r="F19" s="35"/>
      <c r="G19" s="37"/>
      <c r="H19" s="35"/>
      <c r="I19" s="35"/>
    </row>
    <row r="20" spans="1:9" ht="15.75">
      <c r="A20" s="26" t="s">
        <v>20</v>
      </c>
      <c r="B20" s="27">
        <v>0</v>
      </c>
      <c r="C20" s="25"/>
      <c r="D20" s="44"/>
      <c r="E20" s="35"/>
      <c r="F20" s="35"/>
      <c r="G20" s="35"/>
      <c r="H20" s="35"/>
      <c r="I20" s="35"/>
    </row>
    <row r="21" spans="1:9" ht="15.75">
      <c r="A21" s="26" t="s">
        <v>21</v>
      </c>
      <c r="B21" s="27">
        <v>0</v>
      </c>
      <c r="C21" s="25"/>
      <c r="D21" s="44"/>
      <c r="E21" s="35"/>
      <c r="F21" s="35"/>
      <c r="G21" s="35"/>
      <c r="H21" s="35"/>
      <c r="I21" s="35"/>
    </row>
    <row r="22" spans="1:9" ht="15.75">
      <c r="A22" s="28" t="s">
        <v>22</v>
      </c>
      <c r="B22" s="27">
        <v>0</v>
      </c>
      <c r="C22" s="25"/>
      <c r="D22" s="44"/>
      <c r="E22" s="35"/>
      <c r="F22" s="35"/>
      <c r="G22" s="35"/>
      <c r="H22" s="35"/>
      <c r="I22" s="35"/>
    </row>
    <row r="23" spans="1:9" ht="15.75">
      <c r="A23" s="26" t="s">
        <v>23</v>
      </c>
      <c r="B23" s="27">
        <v>0</v>
      </c>
      <c r="C23" s="25"/>
      <c r="D23" s="44"/>
      <c r="E23" s="35"/>
      <c r="F23" s="35"/>
      <c r="G23" s="35"/>
      <c r="H23" s="35"/>
      <c r="I23" s="35"/>
    </row>
    <row r="24" spans="1:9" ht="15.75">
      <c r="A24" s="20" t="s">
        <v>24</v>
      </c>
      <c r="B24" s="29">
        <v>0</v>
      </c>
      <c r="C24" s="25"/>
      <c r="D24" s="43"/>
      <c r="E24" s="35"/>
      <c r="F24" s="35"/>
      <c r="G24" s="62"/>
      <c r="H24" s="35"/>
      <c r="I24" s="35"/>
    </row>
    <row r="25" spans="1:9" ht="15.75">
      <c r="A25" s="24" t="s">
        <v>25</v>
      </c>
      <c r="B25" s="18"/>
      <c r="C25" s="30">
        <f>SUM(B15:B24)</f>
        <v>149940.29</v>
      </c>
      <c r="D25" s="43"/>
      <c r="E25" s="35"/>
      <c r="F25" s="35"/>
      <c r="G25" s="62"/>
      <c r="H25" s="35"/>
      <c r="I25" s="35"/>
    </row>
    <row r="26" spans="1:9" ht="15.75">
      <c r="A26" s="24"/>
      <c r="B26" s="18"/>
      <c r="C26" s="25"/>
      <c r="D26" s="43"/>
      <c r="E26" s="35"/>
      <c r="F26" s="35"/>
      <c r="G26" s="62"/>
      <c r="H26" s="35"/>
      <c r="I26" s="35"/>
    </row>
    <row r="27" spans="1:9" ht="14.25" customHeight="1" thickBot="1">
      <c r="A27" s="24" t="s">
        <v>26</v>
      </c>
      <c r="B27" s="18"/>
      <c r="C27" s="31">
        <f>C8+C13-C25</f>
        <v>88500.449999999983</v>
      </c>
      <c r="D27" s="35"/>
      <c r="E27" s="35"/>
      <c r="F27" s="35"/>
      <c r="G27" s="62"/>
      <c r="H27" s="35"/>
      <c r="I27" s="35"/>
    </row>
    <row r="28" spans="1:9" ht="16.5" thickTop="1" thickBot="1">
      <c r="A28" s="40"/>
      <c r="B28" s="41"/>
      <c r="C28" s="42"/>
      <c r="D28" s="35"/>
      <c r="E28" s="35"/>
      <c r="F28" s="35"/>
      <c r="G28" s="38"/>
      <c r="H28" s="35"/>
      <c r="I28" s="35"/>
    </row>
    <row r="29" spans="1:9" ht="15.75" thickTop="1">
      <c r="A29" s="38" t="s">
        <v>27</v>
      </c>
      <c r="B29" s="38"/>
      <c r="C29" s="35"/>
      <c r="D29" s="35"/>
      <c r="E29" s="35"/>
      <c r="F29" s="35"/>
      <c r="G29" s="35"/>
      <c r="H29" s="35"/>
      <c r="I29" s="35"/>
    </row>
    <row r="30" spans="1:9">
      <c r="A30" s="79"/>
      <c r="B30" s="80"/>
      <c r="C30" s="81"/>
      <c r="D30" s="35"/>
      <c r="E30" s="35"/>
      <c r="F30" s="35"/>
      <c r="G30" s="35"/>
      <c r="H30" s="35"/>
      <c r="I30" s="35"/>
    </row>
    <row r="31" spans="1:9">
      <c r="A31" s="38" t="s">
        <v>28</v>
      </c>
      <c r="B31" s="38"/>
      <c r="C31" s="35"/>
      <c r="D31" s="35"/>
      <c r="E31" s="35"/>
      <c r="F31" s="35"/>
      <c r="G31" s="35"/>
      <c r="H31" s="35"/>
      <c r="I31" s="35"/>
    </row>
    <row r="32" spans="1:9">
      <c r="A32" s="79"/>
      <c r="B32" s="82"/>
      <c r="C32" s="83"/>
      <c r="D32" s="35"/>
      <c r="E32" s="35"/>
      <c r="F32" s="35"/>
      <c r="G32" s="35"/>
      <c r="H32" s="35"/>
      <c r="I32" s="35"/>
    </row>
    <row r="34" spans="1:4">
      <c r="A34" s="35"/>
      <c r="B34" s="35"/>
      <c r="C34" s="35"/>
      <c r="D34" s="43"/>
    </row>
    <row r="35" spans="1:4" ht="15" hidden="1" customHeight="1">
      <c r="A35" s="45" t="s">
        <v>29</v>
      </c>
      <c r="B35" s="43"/>
      <c r="C35" s="43"/>
      <c r="D35" s="43"/>
    </row>
    <row r="36" spans="1:4" ht="15" hidden="1" customHeight="1">
      <c r="A36" s="35"/>
      <c r="B36" s="43"/>
      <c r="C36" s="43"/>
      <c r="D36" s="43"/>
    </row>
    <row r="37" spans="1:4" ht="15" hidden="1" customHeight="1">
      <c r="A37" s="35"/>
      <c r="B37" s="43"/>
      <c r="C37" s="43"/>
      <c r="D37" s="43"/>
    </row>
    <row r="38" spans="1:4" ht="15" hidden="1" customHeight="1">
      <c r="A38" s="35"/>
      <c r="B38" s="43"/>
      <c r="C38" s="43"/>
      <c r="D38" s="43"/>
    </row>
    <row r="39" spans="1:4" ht="15" hidden="1" customHeight="1">
      <c r="A39" s="35"/>
      <c r="B39" s="43"/>
      <c r="C39" s="43"/>
      <c r="D39" s="43"/>
    </row>
    <row r="40" spans="1:4" ht="15" hidden="1" customHeight="1">
      <c r="A40" s="35"/>
      <c r="B40" s="43"/>
      <c r="C40" s="43"/>
      <c r="D40" s="43"/>
    </row>
    <row r="41" spans="1:4" ht="15" hidden="1" customHeight="1">
      <c r="A41" s="35"/>
      <c r="B41" s="43"/>
      <c r="C41" s="43"/>
      <c r="D41" s="43"/>
    </row>
    <row r="42" spans="1:4" ht="15" hidden="1" customHeight="1">
      <c r="A42" s="35"/>
      <c r="B42" s="43"/>
      <c r="C42" s="43"/>
      <c r="D42" s="43"/>
    </row>
    <row r="43" spans="1:4" ht="15" hidden="1" customHeight="1">
      <c r="A43" s="35"/>
      <c r="B43" s="43"/>
      <c r="C43" s="43"/>
      <c r="D43" s="43"/>
    </row>
    <row r="44" spans="1:4" ht="15" hidden="1" customHeight="1">
      <c r="A44" s="35"/>
      <c r="B44" s="43"/>
      <c r="C44" s="43"/>
      <c r="D44" s="43"/>
    </row>
    <row r="45" spans="1:4" ht="15" hidden="1" customHeight="1">
      <c r="A45" s="35"/>
      <c r="B45" s="43"/>
      <c r="C45" s="43"/>
      <c r="D45" s="43"/>
    </row>
    <row r="46" spans="1:4" ht="15" hidden="1" customHeight="1">
      <c r="A46" s="35"/>
      <c r="B46" s="43"/>
      <c r="C46" s="43"/>
      <c r="D46" s="43"/>
    </row>
    <row r="47" spans="1:4" ht="15" hidden="1" customHeight="1">
      <c r="A47" s="35"/>
      <c r="B47" s="43"/>
      <c r="C47" s="43"/>
      <c r="D47" s="43"/>
    </row>
    <row r="48" spans="1:4" ht="15" hidden="1" customHeight="1">
      <c r="A48" s="35"/>
      <c r="B48" s="43"/>
      <c r="C48" s="43"/>
      <c r="D48" s="43"/>
    </row>
    <row r="49" spans="1:4" ht="15" hidden="1" customHeight="1">
      <c r="A49" s="35"/>
      <c r="B49" s="43"/>
      <c r="C49" s="43"/>
      <c r="D49" s="43"/>
    </row>
    <row r="50" spans="1:4" ht="15" hidden="1" customHeight="1">
      <c r="A50" s="35"/>
      <c r="B50" s="43"/>
      <c r="C50" s="43"/>
      <c r="D50" s="43"/>
    </row>
    <row r="51" spans="1:4" ht="15" hidden="1" customHeight="1">
      <c r="A51" s="35"/>
      <c r="B51" s="43"/>
      <c r="C51" s="43"/>
      <c r="D51" s="43"/>
    </row>
    <row r="54" spans="1:4" ht="14.25" customHeight="1">
      <c r="A54" s="34"/>
      <c r="B54" s="35"/>
      <c r="C54" s="35"/>
      <c r="D54" s="35"/>
    </row>
    <row r="56" spans="1:4" ht="15" hidden="1" customHeight="1">
      <c r="A56" s="1"/>
      <c r="B56" s="2"/>
      <c r="C56" s="33"/>
      <c r="D56" s="35"/>
    </row>
    <row r="57" spans="1:4" ht="15" hidden="1" customHeight="1">
      <c r="A57" s="3"/>
      <c r="B57" s="4"/>
      <c r="C57" s="33"/>
      <c r="D57" s="35"/>
    </row>
    <row r="58" spans="1:4" ht="15" hidden="1" customHeight="1">
      <c r="A58" s="3"/>
      <c r="B58" s="4"/>
      <c r="C58" s="33"/>
      <c r="D58" s="35"/>
    </row>
    <row r="59" spans="1:4" ht="15" hidden="1" customHeight="1">
      <c r="A59" s="3"/>
      <c r="B59" s="4"/>
      <c r="C59" s="33"/>
      <c r="D59" s="35"/>
    </row>
    <row r="60" spans="1:4" ht="15" hidden="1" customHeight="1">
      <c r="A60" s="3"/>
      <c r="B60" s="4"/>
      <c r="C60" s="33"/>
      <c r="D60" s="35"/>
    </row>
    <row r="61" spans="1:4" ht="15" hidden="1" customHeight="1">
      <c r="A61" s="3"/>
      <c r="B61" s="4"/>
      <c r="C61" s="33"/>
      <c r="D61" s="35"/>
    </row>
    <row r="62" spans="1:4" ht="15" hidden="1" customHeight="1">
      <c r="A62" s="3"/>
      <c r="B62" s="4"/>
      <c r="C62" s="33"/>
      <c r="D62" s="35"/>
    </row>
    <row r="63" spans="1:4" ht="15" hidden="1" customHeight="1">
      <c r="A63" s="3"/>
      <c r="B63" s="4"/>
      <c r="C63" s="33"/>
      <c r="D63" s="35"/>
    </row>
    <row r="64" spans="1:4" ht="15" hidden="1" customHeight="1">
      <c r="A64" s="3"/>
      <c r="B64" s="4"/>
      <c r="C64" s="33"/>
      <c r="D64" s="35"/>
    </row>
    <row r="65" spans="1:3" ht="15" hidden="1" customHeight="1">
      <c r="A65" s="3"/>
      <c r="B65" s="4"/>
      <c r="C65" s="33"/>
    </row>
    <row r="66" spans="1:3" ht="15" hidden="1" customHeight="1">
      <c r="A66" s="3"/>
      <c r="B66" s="4"/>
      <c r="C66" s="33"/>
    </row>
    <row r="67" spans="1:3" ht="15" hidden="1" customHeight="1">
      <c r="A67" s="3"/>
      <c r="B67" s="4"/>
      <c r="C67" s="33"/>
    </row>
    <row r="68" spans="1:3" ht="15" hidden="1" customHeight="1">
      <c r="A68" s="3"/>
      <c r="B68" s="4"/>
      <c r="C68" s="33"/>
    </row>
    <row r="69" spans="1:3" ht="15" hidden="1" customHeight="1">
      <c r="A69" s="3"/>
      <c r="B69" s="4"/>
      <c r="C69" s="33"/>
    </row>
    <row r="70" spans="1:3" ht="15" hidden="1" customHeight="1">
      <c r="A70" s="3"/>
      <c r="B70" s="4"/>
      <c r="C70" s="33"/>
    </row>
    <row r="71" spans="1:3" ht="15" hidden="1" customHeight="1">
      <c r="A71" s="3"/>
      <c r="B71" s="4"/>
      <c r="C71" s="33"/>
    </row>
    <row r="72" spans="1:3" ht="15" hidden="1" customHeight="1">
      <c r="A72" s="3"/>
      <c r="B72" s="4"/>
      <c r="C72" s="33"/>
    </row>
    <row r="73" spans="1:3" ht="15" hidden="1" customHeight="1">
      <c r="A73" s="3"/>
      <c r="B73" s="4"/>
      <c r="C73" s="33"/>
    </row>
    <row r="74" spans="1:3" ht="15" hidden="1" customHeight="1">
      <c r="A74" s="3"/>
      <c r="B74" s="4"/>
      <c r="C74" s="33"/>
    </row>
    <row r="75" spans="1:3" ht="15" hidden="1" customHeight="1">
      <c r="A75" s="3"/>
      <c r="B75" s="4"/>
      <c r="C75" s="33"/>
    </row>
    <row r="76" spans="1:3" ht="15" hidden="1" customHeight="1">
      <c r="A76" s="3"/>
      <c r="B76" s="4"/>
      <c r="C76" s="33"/>
    </row>
    <row r="77" spans="1:3" ht="15" hidden="1" customHeight="1">
      <c r="A77" s="3"/>
      <c r="B77" s="4"/>
      <c r="C77" s="33"/>
    </row>
    <row r="78" spans="1:3" ht="15" hidden="1" customHeight="1">
      <c r="A78" s="3"/>
      <c r="B78" s="4"/>
      <c r="C78" s="33"/>
    </row>
    <row r="79" spans="1:3" ht="15" hidden="1" customHeight="1">
      <c r="A79" s="3"/>
      <c r="B79" s="4"/>
      <c r="C79" s="33"/>
    </row>
    <row r="80" spans="1:3" ht="15" hidden="1" customHeight="1">
      <c r="A80" s="3"/>
      <c r="B80" s="4"/>
      <c r="C80" s="33"/>
    </row>
    <row r="81" spans="1:3" ht="15" hidden="1" customHeight="1">
      <c r="A81" s="3"/>
      <c r="B81" s="4"/>
      <c r="C81" s="33"/>
    </row>
    <row r="82" spans="1:3" ht="15" hidden="1" customHeight="1">
      <c r="A82" s="3"/>
      <c r="B82" s="4"/>
      <c r="C82" s="33"/>
    </row>
    <row r="83" spans="1:3" ht="15" hidden="1" customHeight="1">
      <c r="A83" s="3"/>
      <c r="B83" s="4"/>
      <c r="C83" s="33"/>
    </row>
    <row r="84" spans="1:3" ht="15" hidden="1" customHeight="1">
      <c r="A84" s="3"/>
      <c r="B84" s="4"/>
      <c r="C84" s="33"/>
    </row>
    <row r="85" spans="1:3" ht="15" hidden="1" customHeight="1">
      <c r="A85" s="35"/>
      <c r="B85" s="35"/>
      <c r="C85" s="35"/>
    </row>
    <row r="86" spans="1:3">
      <c r="A86" s="35"/>
      <c r="B86" s="35"/>
      <c r="C86" s="35"/>
    </row>
    <row r="87" spans="1:3">
      <c r="A87" s="35"/>
      <c r="B87" s="35"/>
      <c r="C87" s="35"/>
    </row>
  </sheetData>
  <sheetProtection formatColumns="0"/>
  <conditionalFormatting sqref="A30">
    <cfRule type="expression" dxfId="125" priority="6">
      <formula>$C$12&lt;&gt;0</formula>
    </cfRule>
  </conditionalFormatting>
  <conditionalFormatting sqref="A29">
    <cfRule type="expression" dxfId="124" priority="5">
      <formula>$C$12&lt;&gt;0</formula>
    </cfRule>
  </conditionalFormatting>
  <conditionalFormatting sqref="A32:C32">
    <cfRule type="expression" dxfId="123" priority="4">
      <formula>$B$24&lt;&gt;0</formula>
    </cfRule>
  </conditionalFormatting>
  <conditionalFormatting sqref="A31">
    <cfRule type="expression" dxfId="122" priority="3">
      <formula>$B$24&lt;&gt;0</formula>
    </cfRule>
  </conditionalFormatting>
  <conditionalFormatting sqref="A12">
    <cfRule type="expression" dxfId="121" priority="2">
      <formula>$C$12&lt;&gt;0</formula>
    </cfRule>
  </conditionalFormatting>
  <conditionalFormatting sqref="A24">
    <cfRule type="expression" dxfId="120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2014-12-06T19:27:38Z</cp:lastPrinted>
  <dcterms:created xsi:type="dcterms:W3CDTF">2014-12-06T18:09:17Z</dcterms:created>
  <dcterms:modified xsi:type="dcterms:W3CDTF">2020-02-13T15:27:50Z</dcterms:modified>
</cp:coreProperties>
</file>