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Cost Analysis\Archive Cost Analysis\Cost Analysis - 2014-15\Administrative Cost\"/>
    </mc:Choice>
  </mc:AlternateContent>
  <workbookProtection workbookAlgorithmName="SHA-512" workbookHashValue="/gKdGLcT2fsyoQwm6zq3G/1BcrBsalhkemgsbvUN0w1mYh/EArwaNiH8JmgpY95GLF0IKoFSPpPGBkkx/HQ99A==" workbookSaltValue="8Vvq67a0EevKmMZMYCu65A==" workbookSpinCount="100000" lockStructure="1"/>
  <bookViews>
    <workbookView xWindow="-1080" yWindow="-285" windowWidth="13530" windowHeight="12345" tabRatio="867"/>
  </bookViews>
  <sheets>
    <sheet name="Summary Analytics" sheetId="32" r:id="rId1"/>
    <sheet name="Comparative Matrices" sheetId="36" r:id="rId2"/>
    <sheet name="Admin Cost % Excl Transfers" sheetId="38" r:id="rId3"/>
    <sheet name="Admin Cost % and per FTE" sheetId="37" r:id="rId4"/>
    <sheet name="% I. S. Excluded" sheetId="34" r:id="rId5"/>
    <sheet name="Chart Data" sheetId="33" state="hidden" r:id="rId6"/>
    <sheet name="System Summary" sheetId="1" r:id="rId7"/>
    <sheet name="EASTERN" sheetId="6" r:id="rId8"/>
    <sheet name="BROWARD" sheetId="7" r:id="rId9"/>
    <sheet name="CENTRAL" sheetId="8" r:id="rId10"/>
    <sheet name="CHIPOLA" sheetId="9" r:id="rId11"/>
    <sheet name="DAYTONA" sheetId="10" r:id="rId12"/>
    <sheet name="SOUTHWESTERN" sheetId="11" r:id="rId13"/>
    <sheet name="FSC JAX" sheetId="12" r:id="rId14"/>
    <sheet name="FL KEYS" sheetId="13" r:id="rId15"/>
    <sheet name="GULF COAST" sheetId="14" r:id="rId16"/>
    <sheet name="HILLSBOROUGH" sheetId="15" r:id="rId17"/>
    <sheet name="INDIAN RIVER" sheetId="16" r:id="rId18"/>
    <sheet name="GATEWAY" sheetId="5" r:id="rId19"/>
    <sheet name="LAKE SUMTER" sheetId="17" r:id="rId20"/>
    <sheet name="SCF MANATEE" sheetId="18" r:id="rId21"/>
    <sheet name="MIAMI" sheetId="19" r:id="rId22"/>
    <sheet name="NORTH FLORIDA" sheetId="20" r:id="rId23"/>
    <sheet name="NORTHWEST FLORIDA" sheetId="21" r:id="rId24"/>
    <sheet name="PALM BEACH" sheetId="22" r:id="rId25"/>
    <sheet name="PASCO" sheetId="4" r:id="rId26"/>
    <sheet name="PENSACOLA" sheetId="23" r:id="rId27"/>
    <sheet name="POLK" sheetId="24" r:id="rId28"/>
    <sheet name="ST JOHNS" sheetId="25" r:id="rId29"/>
    <sheet name="ST PETE" sheetId="26" r:id="rId30"/>
    <sheet name="SANTA FE" sheetId="27" r:id="rId31"/>
    <sheet name="SEMINOLE" sheetId="28" r:id="rId32"/>
    <sheet name="SOUTH FLORIDA" sheetId="29" r:id="rId33"/>
    <sheet name="TALLAHASSEE" sheetId="30" r:id="rId34"/>
    <sheet name="VALENCIA" sheetId="31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_xlnm._FilterDatabase" localSheetId="5" hidden="1">'Chart Data'!$D$7:$G$35</definedName>
    <definedName name="_xlnm.Print_Area" localSheetId="1">'Comparative Matrices'!$A$1:$AI$150</definedName>
    <definedName name="_xlnm.Print_Area" localSheetId="25">PASCO!$A$1:$L$83</definedName>
    <definedName name="_xlnm.Print_Area" localSheetId="0">'Summary Analytics'!$A$1:$G$39</definedName>
    <definedName name="_xlnm.Print_Area" localSheetId="6">'System Summary'!$A$1:$N$83</definedName>
  </definedNames>
  <calcPr calcId="162913"/>
</workbook>
</file>

<file path=xl/calcChain.xml><?xml version="1.0" encoding="utf-8"?>
<calcChain xmlns="http://schemas.openxmlformats.org/spreadsheetml/2006/main">
  <c r="I83" i="18" l="1"/>
  <c r="I83" i="12" l="1"/>
  <c r="I83" i="19" l="1"/>
  <c r="I83" i="7" l="1"/>
  <c r="I83" i="13" l="1"/>
  <c r="I83" i="6" l="1"/>
  <c r="I83" i="30" l="1"/>
  <c r="I83" i="11" l="1"/>
  <c r="I83" i="27" l="1"/>
  <c r="I83" i="25" l="1"/>
  <c r="I83" i="10" l="1"/>
  <c r="I83" i="20" l="1"/>
  <c r="I83" i="28" l="1"/>
  <c r="I83" i="21" l="1"/>
  <c r="I83" i="5" l="1"/>
  <c r="I83" i="9" l="1"/>
  <c r="I83" i="22" l="1"/>
  <c r="G77" i="22"/>
  <c r="K73" i="22"/>
  <c r="K72" i="22"/>
  <c r="K71" i="22"/>
  <c r="J70" i="22"/>
  <c r="I70" i="22"/>
  <c r="G70" i="22"/>
  <c r="K69" i="22"/>
  <c r="K68" i="22"/>
  <c r="K67" i="22"/>
  <c r="J66" i="22"/>
  <c r="I66" i="22"/>
  <c r="G66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I47" i="22"/>
  <c r="K47" i="22" s="1"/>
  <c r="G47" i="22"/>
  <c r="K46" i="22"/>
  <c r="K45" i="22"/>
  <c r="K44" i="22"/>
  <c r="J43" i="22"/>
  <c r="J42" i="22" s="1"/>
  <c r="G43" i="22"/>
  <c r="I42" i="22"/>
  <c r="G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I28" i="22"/>
  <c r="K28" i="22" s="1"/>
  <c r="G28" i="22"/>
  <c r="G25" i="22" s="1"/>
  <c r="K27" i="22"/>
  <c r="K26" i="22"/>
  <c r="J25" i="22"/>
  <c r="K24" i="22"/>
  <c r="K23" i="22"/>
  <c r="K22" i="22"/>
  <c r="K21" i="22"/>
  <c r="K20" i="22"/>
  <c r="K19" i="22"/>
  <c r="K18" i="22"/>
  <c r="K17" i="22"/>
  <c r="K16" i="22"/>
  <c r="K15" i="22"/>
  <c r="K14" i="22"/>
  <c r="I13" i="22"/>
  <c r="I8" i="22" s="1"/>
  <c r="G13" i="22"/>
  <c r="G8" i="22" s="1"/>
  <c r="K12" i="22"/>
  <c r="K11" i="22"/>
  <c r="K10" i="22"/>
  <c r="K9" i="22"/>
  <c r="J8" i="22"/>
  <c r="K13" i="22" l="1"/>
  <c r="J76" i="22"/>
  <c r="J77" i="22" s="1"/>
  <c r="I25" i="22"/>
  <c r="I76" i="22" s="1"/>
  <c r="G76" i="22"/>
  <c r="K43" i="22"/>
  <c r="K76" i="22" l="1"/>
  <c r="I77" i="22"/>
  <c r="I83" i="31"/>
  <c r="I83" i="29" l="1"/>
  <c r="I83" i="26" l="1"/>
  <c r="I83" i="24" l="1"/>
  <c r="I83" i="23" l="1"/>
  <c r="I83" i="4" l="1"/>
  <c r="I83" i="17" l="1"/>
  <c r="I83" i="16" l="1"/>
  <c r="I83" i="15" l="1"/>
  <c r="I83" i="14" l="1"/>
  <c r="I83" i="8" l="1"/>
  <c r="G78" i="25" l="1"/>
  <c r="J17" i="33" l="1"/>
  <c r="K17" i="33"/>
  <c r="K21" i="33" l="1"/>
  <c r="J21" i="33"/>
  <c r="J32" i="33" l="1"/>
  <c r="K32" i="33"/>
  <c r="K24" i="33" l="1"/>
  <c r="J24" i="33"/>
  <c r="J12" i="33" l="1"/>
  <c r="K12" i="33"/>
  <c r="K31" i="33" l="1"/>
  <c r="J31" i="33"/>
  <c r="J35" i="33" l="1"/>
  <c r="K35" i="33"/>
  <c r="J20" i="33" l="1"/>
  <c r="K20" i="33"/>
  <c r="K13" i="33" l="1"/>
  <c r="J13" i="33"/>
  <c r="J11" i="33" l="1"/>
  <c r="K11" i="33"/>
  <c r="K7" i="33" l="1"/>
  <c r="J7" i="33"/>
  <c r="J25" i="33" l="1"/>
  <c r="K25" i="33"/>
  <c r="J30" i="33" l="1"/>
  <c r="K30" i="33"/>
  <c r="K18" i="33" l="1"/>
  <c r="J18" i="33"/>
  <c r="J14" i="33" l="1"/>
  <c r="K14" i="33"/>
  <c r="K29" i="33" l="1"/>
  <c r="J29" i="33"/>
  <c r="J33" i="33" l="1"/>
  <c r="K33" i="33"/>
  <c r="K8" i="33" l="1"/>
  <c r="J8" i="33"/>
  <c r="J23" i="33" l="1"/>
  <c r="K23" i="33"/>
  <c r="K22" i="33" l="1"/>
  <c r="J22" i="33"/>
  <c r="J34" i="33" l="1"/>
  <c r="K34" i="33"/>
  <c r="J9" i="33" l="1"/>
  <c r="K9" i="33"/>
  <c r="K16" i="33" l="1"/>
  <c r="J16" i="33"/>
  <c r="J26" i="33" l="1"/>
  <c r="K26" i="33"/>
  <c r="K28" i="33" l="1"/>
  <c r="J28" i="33"/>
  <c r="J10" i="33" l="1"/>
  <c r="K10" i="33"/>
  <c r="K15" i="33" l="1"/>
  <c r="J15" i="33"/>
  <c r="J27" i="33" l="1"/>
  <c r="K27" i="33"/>
  <c r="F11" i="33" l="1"/>
  <c r="F26" i="33"/>
  <c r="F13" i="33"/>
  <c r="F24" i="33"/>
  <c r="F8" i="33"/>
  <c r="F29" i="33"/>
  <c r="F16" i="33"/>
  <c r="F27" i="33"/>
  <c r="F9" i="33"/>
  <c r="F23" i="33"/>
  <c r="F28" i="33"/>
  <c r="F21" i="33"/>
  <c r="F18" i="33"/>
  <c r="F14" i="33"/>
  <c r="F34" i="33"/>
  <c r="F19" i="33"/>
  <c r="F35" i="33"/>
  <c r="F17" i="33"/>
  <c r="F10" i="33"/>
  <c r="F33" i="33"/>
  <c r="F7" i="33"/>
  <c r="F22" i="33"/>
  <c r="F12" i="33"/>
  <c r="F32" i="33"/>
  <c r="F15" i="33"/>
  <c r="F25" i="33" l="1"/>
  <c r="G15" i="33" l="1"/>
  <c r="G18" i="33"/>
  <c r="G32" i="33"/>
  <c r="G21" i="33"/>
  <c r="G12" i="33"/>
  <c r="G28" i="33"/>
  <c r="G23" i="33"/>
  <c r="G22" i="33"/>
  <c r="G9" i="33"/>
  <c r="G7" i="33"/>
  <c r="G27" i="33"/>
  <c r="G33" i="33"/>
  <c r="G16" i="33"/>
  <c r="G10" i="33"/>
  <c r="G8" i="33"/>
  <c r="G17" i="33"/>
  <c r="G24" i="33"/>
  <c r="G35" i="33"/>
  <c r="G13" i="33"/>
  <c r="G19" i="33"/>
  <c r="G26" i="33"/>
  <c r="G14" i="33"/>
  <c r="G25" i="33"/>
  <c r="AK58" i="36" l="1"/>
  <c r="AL49" i="36"/>
  <c r="AL33" i="36"/>
  <c r="AL74" i="36"/>
  <c r="AK66" i="36"/>
  <c r="AL58" i="36"/>
  <c r="AL37" i="36"/>
  <c r="AL25" i="36"/>
  <c r="AL62" i="36"/>
  <c r="AL41" i="36"/>
  <c r="AL29" i="36"/>
  <c r="AL66" i="36"/>
  <c r="AK62" i="36"/>
  <c r="AM65" i="36"/>
  <c r="AM61" i="36"/>
  <c r="AK74" i="36"/>
  <c r="AM73" i="36"/>
  <c r="AK71" i="36"/>
  <c r="AK67" i="36"/>
  <c r="AK75" i="36"/>
  <c r="AL70" i="36"/>
  <c r="AK70" i="36"/>
  <c r="AM69" i="36"/>
  <c r="AK63" i="36"/>
  <c r="AK59" i="36"/>
  <c r="AM60" i="36"/>
  <c r="AM76" i="36"/>
  <c r="AM72" i="36"/>
  <c r="AM68" i="36"/>
  <c r="AM64" i="36"/>
  <c r="AL51" i="36"/>
  <c r="AL47" i="36"/>
  <c r="AL43" i="36"/>
  <c r="AL35" i="36"/>
  <c r="AL27" i="36"/>
  <c r="AL39" i="36"/>
  <c r="AL31" i="36"/>
  <c r="AL76" i="36"/>
  <c r="AL72" i="36"/>
  <c r="AL68" i="36"/>
  <c r="AL64" i="36"/>
  <c r="AL60" i="36"/>
  <c r="AL45" i="36"/>
  <c r="AK41" i="36"/>
  <c r="AK49" i="36"/>
  <c r="AK33" i="36"/>
  <c r="AK45" i="36"/>
  <c r="AK37" i="36"/>
  <c r="AK29" i="36"/>
  <c r="AL75" i="36"/>
  <c r="AL73" i="36"/>
  <c r="AL71" i="36"/>
  <c r="AL69" i="36"/>
  <c r="AL67" i="36"/>
  <c r="AL65" i="36"/>
  <c r="AL63" i="36"/>
  <c r="AL61" i="36"/>
  <c r="AL59" i="36"/>
  <c r="AM75" i="36"/>
  <c r="AK73" i="36"/>
  <c r="AM71" i="36"/>
  <c r="AK69" i="36"/>
  <c r="AM67" i="36"/>
  <c r="AK65" i="36"/>
  <c r="AM63" i="36"/>
  <c r="AK61" i="36"/>
  <c r="AM59" i="36"/>
  <c r="AM47" i="36"/>
  <c r="AM51" i="36"/>
  <c r="AM43" i="36"/>
  <c r="AM39" i="36"/>
  <c r="AM35" i="36"/>
  <c r="AM31" i="36"/>
  <c r="AM27" i="36"/>
  <c r="AL52" i="36"/>
  <c r="AL50" i="36"/>
  <c r="AL44" i="36"/>
  <c r="AL42" i="36"/>
  <c r="AL48" i="36"/>
  <c r="AL46" i="36"/>
  <c r="AK46" i="36"/>
  <c r="AL40" i="36"/>
  <c r="AL38" i="36"/>
  <c r="AL36" i="36"/>
  <c r="AL34" i="36"/>
  <c r="AL32" i="36"/>
  <c r="AL30" i="36"/>
  <c r="AL28" i="36"/>
  <c r="AL26" i="36"/>
  <c r="AK52" i="36"/>
  <c r="AK48" i="36"/>
  <c r="AK50" i="36"/>
  <c r="AK44" i="36"/>
  <c r="AK42" i="36"/>
  <c r="AK40" i="36"/>
  <c r="AK38" i="36"/>
  <c r="AK36" i="36"/>
  <c r="AK34" i="36"/>
  <c r="AK32" i="36"/>
  <c r="AK30" i="36"/>
  <c r="AK28" i="36"/>
  <c r="AK26" i="36"/>
  <c r="AM52" i="36"/>
  <c r="AM50" i="36"/>
  <c r="AM48" i="36"/>
  <c r="AM46" i="36"/>
  <c r="AM44" i="36"/>
  <c r="AM42" i="36"/>
  <c r="AM40" i="36"/>
  <c r="AM38" i="36"/>
  <c r="AM36" i="36"/>
  <c r="AM34" i="36"/>
  <c r="AM32" i="36"/>
  <c r="AM30" i="36"/>
  <c r="AM28" i="36"/>
  <c r="AM26" i="36"/>
  <c r="AK76" i="36"/>
  <c r="AM74" i="36"/>
  <c r="AK72" i="36"/>
  <c r="AM70" i="36"/>
  <c r="AK68" i="36"/>
  <c r="AM66" i="36"/>
  <c r="AK64" i="36"/>
  <c r="AM62" i="36"/>
  <c r="AK60" i="36"/>
  <c r="AM58" i="36"/>
  <c r="AK51" i="36"/>
  <c r="AM49" i="36"/>
  <c r="AK47" i="36"/>
  <c r="AM45" i="36"/>
  <c r="AK43" i="36"/>
  <c r="AM41" i="36"/>
  <c r="AK39" i="36"/>
  <c r="AM37" i="36"/>
  <c r="AK35" i="36"/>
  <c r="AM33" i="36"/>
  <c r="AK31" i="36"/>
  <c r="AN31" i="36" s="1"/>
  <c r="AM29" i="36"/>
  <c r="AK27" i="36"/>
  <c r="AM25" i="36"/>
  <c r="AK20" i="36"/>
  <c r="AM20" i="36"/>
  <c r="AK25" i="36"/>
  <c r="AL20" i="36"/>
  <c r="AN58" i="36" l="1"/>
  <c r="AQ58" i="36" s="1"/>
  <c r="AN41" i="36"/>
  <c r="AO41" i="36" s="1"/>
  <c r="AN62" i="36"/>
  <c r="AQ62" i="36" s="1"/>
  <c r="AN68" i="36"/>
  <c r="AQ68" i="36" s="1"/>
  <c r="AN72" i="36"/>
  <c r="AQ72" i="36" s="1"/>
  <c r="AN37" i="36"/>
  <c r="AP37" i="36" s="1"/>
  <c r="AN66" i="36"/>
  <c r="AQ66" i="36" s="1"/>
  <c r="AN74" i="36"/>
  <c r="AQ74" i="36" s="1"/>
  <c r="AN49" i="36"/>
  <c r="AO49" i="36" s="1"/>
  <c r="AN70" i="36"/>
  <c r="AQ70" i="36" s="1"/>
  <c r="AN51" i="36"/>
  <c r="AO51" i="36" s="1"/>
  <c r="AN29" i="36"/>
  <c r="AP29" i="36" s="1"/>
  <c r="AN65" i="36"/>
  <c r="AO65" i="36" s="1"/>
  <c r="AN45" i="36"/>
  <c r="AO45" i="36" s="1"/>
  <c r="AN39" i="36"/>
  <c r="AO39" i="36" s="1"/>
  <c r="AN73" i="36"/>
  <c r="AO73" i="36" s="1"/>
  <c r="AN60" i="36"/>
  <c r="AQ60" i="36" s="1"/>
  <c r="AN76" i="36"/>
  <c r="AQ76" i="36" s="1"/>
  <c r="AN64" i="36"/>
  <c r="AQ64" i="36" s="1"/>
  <c r="AN42" i="36"/>
  <c r="AQ42" i="36" s="1"/>
  <c r="AN50" i="36"/>
  <c r="AQ50" i="36" s="1"/>
  <c r="AN33" i="36"/>
  <c r="AP33" i="36" s="1"/>
  <c r="AN27" i="36"/>
  <c r="AP27" i="36" s="1"/>
  <c r="AN35" i="36"/>
  <c r="AQ35" i="36" s="1"/>
  <c r="AN43" i="36"/>
  <c r="AO43" i="36" s="1"/>
  <c r="AN47" i="36"/>
  <c r="AO47" i="36" s="1"/>
  <c r="AN75" i="36"/>
  <c r="AP75" i="36" s="1"/>
  <c r="AN25" i="36"/>
  <c r="AP25" i="36" s="1"/>
  <c r="AN59" i="36"/>
  <c r="AO59" i="36" s="1"/>
  <c r="AN63" i="36"/>
  <c r="AO63" i="36" s="1"/>
  <c r="AN67" i="36"/>
  <c r="AO67" i="36" s="1"/>
  <c r="AN71" i="36"/>
  <c r="AO71" i="36" s="1"/>
  <c r="AN61" i="36"/>
  <c r="AO61" i="36" s="1"/>
  <c r="AN69" i="36"/>
  <c r="AO69" i="36" s="1"/>
  <c r="AN32" i="36"/>
  <c r="AQ32" i="36" s="1"/>
  <c r="AN48" i="36"/>
  <c r="AQ48" i="36" s="1"/>
  <c r="AN52" i="36"/>
  <c r="AQ52" i="36" s="1"/>
  <c r="AN28" i="36"/>
  <c r="AQ28" i="36" s="1"/>
  <c r="AN36" i="36"/>
  <c r="AQ36" i="36" s="1"/>
  <c r="AN40" i="36"/>
  <c r="AQ40" i="36" s="1"/>
  <c r="AN44" i="36"/>
  <c r="AQ44" i="36" s="1"/>
  <c r="AN26" i="36"/>
  <c r="AO26" i="36" s="1"/>
  <c r="AN30" i="36"/>
  <c r="AO30" i="36" s="1"/>
  <c r="AN34" i="36"/>
  <c r="AO34" i="36" s="1"/>
  <c r="AN38" i="36"/>
  <c r="AO38" i="36" s="1"/>
  <c r="AN46" i="36"/>
  <c r="AQ46" i="36" s="1"/>
  <c r="AN20" i="36"/>
  <c r="AQ20" i="36" s="1"/>
  <c r="AP31" i="36"/>
  <c r="AQ31" i="36"/>
  <c r="AO31" i="36"/>
  <c r="AK57" i="36"/>
  <c r="AM57" i="36"/>
  <c r="AL57" i="36"/>
  <c r="AK55" i="36"/>
  <c r="AM55" i="36"/>
  <c r="AL55" i="36"/>
  <c r="AK53" i="36"/>
  <c r="AM53" i="36"/>
  <c r="AL53" i="36"/>
  <c r="AK23" i="36"/>
  <c r="AM23" i="36"/>
  <c r="AL23" i="36"/>
  <c r="AK21" i="36"/>
  <c r="AM21" i="36"/>
  <c r="AL21" i="36"/>
  <c r="AK18" i="36"/>
  <c r="AM18" i="36"/>
  <c r="AL18" i="36"/>
  <c r="AK16" i="36"/>
  <c r="AM16" i="36"/>
  <c r="AL16" i="36"/>
  <c r="AL12" i="36"/>
  <c r="AK12" i="36"/>
  <c r="AM12" i="36"/>
  <c r="AM10" i="36"/>
  <c r="AK10" i="36"/>
  <c r="AL10" i="36"/>
  <c r="AL56" i="36"/>
  <c r="AK56" i="36"/>
  <c r="AM56" i="36"/>
  <c r="AL54" i="36"/>
  <c r="AK54" i="36"/>
  <c r="AM54" i="36"/>
  <c r="AL24" i="36"/>
  <c r="AK24" i="36"/>
  <c r="AM24" i="36"/>
  <c r="AL22" i="36"/>
  <c r="AK22" i="36"/>
  <c r="AM22" i="36"/>
  <c r="AL19" i="36"/>
  <c r="AK19" i="36"/>
  <c r="AM19" i="36"/>
  <c r="AL17" i="36"/>
  <c r="AK17" i="36"/>
  <c r="AM17" i="36"/>
  <c r="AL15" i="36"/>
  <c r="AK15" i="36"/>
  <c r="AM15" i="36"/>
  <c r="AK13" i="36"/>
  <c r="AM13" i="36"/>
  <c r="AL13" i="36"/>
  <c r="AK11" i="36"/>
  <c r="AM11" i="36"/>
  <c r="AL11" i="36"/>
  <c r="AL14" i="36"/>
  <c r="AK14" i="36"/>
  <c r="AM14" i="36"/>
  <c r="AO58" i="36" l="1"/>
  <c r="AO68" i="36"/>
  <c r="AO29" i="36"/>
  <c r="AQ41" i="36"/>
  <c r="AP58" i="36"/>
  <c r="AP32" i="36"/>
  <c r="AO64" i="36"/>
  <c r="AO20" i="36"/>
  <c r="AO62" i="36"/>
  <c r="AO74" i="36"/>
  <c r="AP41" i="36"/>
  <c r="AQ69" i="36"/>
  <c r="AP65" i="36"/>
  <c r="AQ65" i="36"/>
  <c r="AP49" i="36"/>
  <c r="AO37" i="36"/>
  <c r="AO72" i="36"/>
  <c r="AP43" i="36"/>
  <c r="AQ61" i="36"/>
  <c r="AO60" i="36"/>
  <c r="AP52" i="36"/>
  <c r="AQ49" i="36"/>
  <c r="AP62" i="36"/>
  <c r="AO28" i="36"/>
  <c r="AP47" i="36"/>
  <c r="AO33" i="36"/>
  <c r="AP69" i="36"/>
  <c r="AO46" i="36"/>
  <c r="AP74" i="36"/>
  <c r="AQ29" i="36"/>
  <c r="AP72" i="36"/>
  <c r="AQ37" i="36"/>
  <c r="AP45" i="36"/>
  <c r="AQ47" i="36"/>
  <c r="AO70" i="36"/>
  <c r="AP63" i="36"/>
  <c r="AQ63" i="36"/>
  <c r="AQ45" i="36"/>
  <c r="AP70" i="36"/>
  <c r="AP68" i="36"/>
  <c r="AQ67" i="36"/>
  <c r="AQ51" i="36"/>
  <c r="AP51" i="36"/>
  <c r="AO66" i="36"/>
  <c r="AP66" i="36"/>
  <c r="AP67" i="36"/>
  <c r="AQ39" i="36"/>
  <c r="AP39" i="36"/>
  <c r="AQ73" i="36"/>
  <c r="AP73" i="36"/>
  <c r="AQ71" i="36"/>
  <c r="AP44" i="36"/>
  <c r="AP61" i="36"/>
  <c r="AQ59" i="36"/>
  <c r="AQ34" i="36"/>
  <c r="AO50" i="36"/>
  <c r="AP59" i="36"/>
  <c r="AQ43" i="36"/>
  <c r="AQ75" i="36"/>
  <c r="AP64" i="36"/>
  <c r="AQ27" i="36"/>
  <c r="AO76" i="36"/>
  <c r="AP76" i="36"/>
  <c r="AQ33" i="36"/>
  <c r="AP71" i="36"/>
  <c r="AO48" i="36"/>
  <c r="AO75" i="36"/>
  <c r="AO27" i="36"/>
  <c r="AP20" i="36"/>
  <c r="AO25" i="36"/>
  <c r="AP48" i="36"/>
  <c r="AP50" i="36"/>
  <c r="AP60" i="36"/>
  <c r="AQ25" i="36"/>
  <c r="AO35" i="36"/>
  <c r="AP30" i="36"/>
  <c r="AO42" i="36"/>
  <c r="AP42" i="36"/>
  <c r="AP35" i="36"/>
  <c r="AO40" i="36"/>
  <c r="AP40" i="36"/>
  <c r="AP46" i="36"/>
  <c r="AO36" i="36"/>
  <c r="AO32" i="36"/>
  <c r="AQ26" i="36"/>
  <c r="AP36" i="36"/>
  <c r="AO44" i="36"/>
  <c r="AO52" i="36"/>
  <c r="AP38" i="36"/>
  <c r="AQ38" i="36"/>
  <c r="AQ30" i="36"/>
  <c r="AP28" i="36"/>
  <c r="AP34" i="36"/>
  <c r="AP26" i="36"/>
  <c r="AN15" i="36"/>
  <c r="AN12" i="36"/>
  <c r="AN13" i="36"/>
  <c r="AQ13" i="36" s="1"/>
  <c r="AN19" i="36"/>
  <c r="AO19" i="36" s="1"/>
  <c r="AN24" i="36"/>
  <c r="AN56" i="36"/>
  <c r="AN18" i="36"/>
  <c r="AN23" i="36"/>
  <c r="AP23" i="36" s="1"/>
  <c r="AN55" i="36"/>
  <c r="AN11" i="36"/>
  <c r="AQ11" i="36" s="1"/>
  <c r="AN17" i="36"/>
  <c r="AN22" i="36"/>
  <c r="AN54" i="36"/>
  <c r="AN10" i="36"/>
  <c r="AP10" i="36" s="1"/>
  <c r="AN16" i="36"/>
  <c r="AN21" i="36"/>
  <c r="AQ21" i="36" s="1"/>
  <c r="AN53" i="36"/>
  <c r="AN57" i="36"/>
  <c r="AN14" i="36"/>
  <c r="AQ23" i="36" l="1"/>
  <c r="AP19" i="36"/>
  <c r="AQ19" i="36"/>
  <c r="AP15" i="36"/>
  <c r="AO15" i="36"/>
  <c r="AQ15" i="36"/>
  <c r="AQ12" i="36"/>
  <c r="AO12" i="36"/>
  <c r="AP12" i="36"/>
  <c r="AO53" i="36"/>
  <c r="AP53" i="36"/>
  <c r="AQ53" i="36"/>
  <c r="AQ54" i="36"/>
  <c r="AO54" i="36"/>
  <c r="AP17" i="36"/>
  <c r="AO17" i="36"/>
  <c r="AO55" i="36"/>
  <c r="AQ55" i="36"/>
  <c r="AP55" i="36"/>
  <c r="AQ10" i="36"/>
  <c r="AQ56" i="36"/>
  <c r="AP56" i="36"/>
  <c r="AO56" i="36"/>
  <c r="AQ24" i="36"/>
  <c r="AO24" i="36"/>
  <c r="AP24" i="36"/>
  <c r="AP13" i="36"/>
  <c r="AO13" i="36"/>
  <c r="AP21" i="36"/>
  <c r="AO21" i="36"/>
  <c r="AO57" i="36"/>
  <c r="AQ57" i="36"/>
  <c r="AP57" i="36"/>
  <c r="AQ16" i="36"/>
  <c r="AO16" i="36"/>
  <c r="AP16" i="36"/>
  <c r="AO10" i="36"/>
  <c r="AO22" i="36"/>
  <c r="AP22" i="36"/>
  <c r="AQ22" i="36"/>
  <c r="AO11" i="36"/>
  <c r="AP11" i="36"/>
  <c r="AO23" i="36"/>
  <c r="AO18" i="36"/>
  <c r="AP18" i="36"/>
  <c r="AQ18" i="36"/>
  <c r="AP54" i="36"/>
  <c r="AQ17" i="36"/>
  <c r="AO14" i="36"/>
  <c r="AP14" i="36"/>
  <c r="AQ14" i="36"/>
  <c r="G31" i="33" l="1"/>
  <c r="F31" i="33" l="1"/>
  <c r="G34" i="33" l="1"/>
  <c r="C31" i="33" l="1"/>
  <c r="C35" i="33" l="1"/>
  <c r="C26" i="33" l="1"/>
  <c r="C20" i="33" l="1"/>
  <c r="C8" i="33" l="1"/>
  <c r="C34" i="33" l="1"/>
  <c r="C18" i="33" l="1"/>
  <c r="G30" i="33" l="1"/>
  <c r="C10" i="33"/>
  <c r="C7" i="33"/>
  <c r="C32" i="33"/>
  <c r="F30" i="33" l="1"/>
  <c r="C28" i="33" l="1"/>
  <c r="C15" i="33" l="1"/>
  <c r="C21" i="33" l="1"/>
  <c r="C27" i="33" l="1"/>
  <c r="G29" i="33" l="1"/>
  <c r="C19" i="33" l="1"/>
  <c r="C12" i="33"/>
  <c r="C24" i="33" l="1"/>
  <c r="C13" i="33" l="1"/>
  <c r="C16" i="33" l="1"/>
  <c r="C33" i="33" l="1"/>
  <c r="C22" i="33" l="1"/>
  <c r="C11" i="33"/>
  <c r="C14" i="33" l="1"/>
  <c r="G11" i="33" l="1"/>
  <c r="C30" i="33"/>
  <c r="C25" i="33" l="1"/>
  <c r="C9" i="33" l="1"/>
  <c r="J19" i="33" l="1"/>
  <c r="K19" i="33"/>
  <c r="G20" i="33"/>
  <c r="C29" i="33"/>
  <c r="F20" i="33" l="1"/>
  <c r="C17" i="33"/>
  <c r="C23" i="33"/>
</calcChain>
</file>

<file path=xl/comments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any additional details and / or justification.</t>
        </r>
      </text>
    </comment>
  </commentList>
</comments>
</file>

<file path=xl/comments1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sharedStrings.xml><?xml version="1.0" encoding="utf-8"?>
<sst xmlns="http://schemas.openxmlformats.org/spreadsheetml/2006/main" count="8936" uniqueCount="390">
  <si>
    <t>The Florida College System</t>
  </si>
  <si>
    <t>Data Collection for Administrative Cost Report</t>
  </si>
  <si>
    <t>Account</t>
  </si>
  <si>
    <t>Name</t>
  </si>
  <si>
    <t>Administration?</t>
  </si>
  <si>
    <t>Administrative Amount</t>
  </si>
  <si>
    <t>Excluded Amount</t>
  </si>
  <si>
    <t>Data Validation</t>
  </si>
  <si>
    <t>Comments</t>
  </si>
  <si>
    <t>16000000</t>
  </si>
  <si>
    <t>Institutional Support Control (Administrative)</t>
  </si>
  <si>
    <t>16100000</t>
  </si>
  <si>
    <t>Executive Management Control</t>
  </si>
  <si>
    <t>16110000</t>
  </si>
  <si>
    <t>College-Wide Management</t>
  </si>
  <si>
    <t>Yes</t>
  </si>
  <si>
    <t>16111000</t>
  </si>
  <si>
    <t>District Board of Trustees</t>
  </si>
  <si>
    <t>16112000</t>
  </si>
  <si>
    <t>President</t>
  </si>
  <si>
    <t>16113000</t>
  </si>
  <si>
    <t>Assistant to the President</t>
  </si>
  <si>
    <t>16114000</t>
  </si>
  <si>
    <t>Executive Vice President/Vice President(s)</t>
  </si>
  <si>
    <t>No</t>
  </si>
  <si>
    <t>16115000</t>
  </si>
  <si>
    <t>Chief Campus Administrators in Multi-Campus Colleges</t>
  </si>
  <si>
    <t>16116000</t>
  </si>
  <si>
    <t>Equal Access, Equal Opportunity, Equal Employment Officer</t>
  </si>
  <si>
    <t>16117000</t>
  </si>
  <si>
    <t>Internal Auditing</t>
  </si>
  <si>
    <t>16120000</t>
  </si>
  <si>
    <t>Educational Planning and Development</t>
  </si>
  <si>
    <t>16121000</t>
  </si>
  <si>
    <t>Institutional Research</t>
  </si>
  <si>
    <t>16122000</t>
  </si>
  <si>
    <t>Analytical Studies</t>
  </si>
  <si>
    <t>16130000</t>
  </si>
  <si>
    <t>Legal Services</t>
  </si>
  <si>
    <t>16140000</t>
  </si>
  <si>
    <t>College-Wide Planning and Management Committees, Council or Task Forces</t>
  </si>
  <si>
    <t>16141000</t>
  </si>
  <si>
    <t>Faculty Senates</t>
  </si>
  <si>
    <t>16142000</t>
  </si>
  <si>
    <t>Planning Committees</t>
  </si>
  <si>
    <t>16143000</t>
  </si>
  <si>
    <t>Administrative Councils</t>
  </si>
  <si>
    <t>16200000</t>
  </si>
  <si>
    <t>Fiscal Operations Control</t>
  </si>
  <si>
    <t>16210000</t>
  </si>
  <si>
    <t>Fiscal Control</t>
  </si>
  <si>
    <t>16211000</t>
  </si>
  <si>
    <t>Business Officer (Financial Duties)</t>
  </si>
  <si>
    <t>16212000</t>
  </si>
  <si>
    <t>Comptroller</t>
  </si>
  <si>
    <t>16213000</t>
  </si>
  <si>
    <t>Budget Administration and Control</t>
  </si>
  <si>
    <t>16220000</t>
  </si>
  <si>
    <t>Financial Operations</t>
  </si>
  <si>
    <t>Partial</t>
  </si>
  <si>
    <t>16221000</t>
  </si>
  <si>
    <t>Payroll Operation</t>
  </si>
  <si>
    <t>16222000</t>
  </si>
  <si>
    <t>Bursar</t>
  </si>
  <si>
    <t>16223000</t>
  </si>
  <si>
    <t>Cashier</t>
  </si>
  <si>
    <t>16224000</t>
  </si>
  <si>
    <t>Disbursement</t>
  </si>
  <si>
    <t>16225000</t>
  </si>
  <si>
    <t>Accounting</t>
  </si>
  <si>
    <t>16230000</t>
  </si>
  <si>
    <t>Investment Management</t>
  </si>
  <si>
    <t>16231000</t>
  </si>
  <si>
    <t>Cash Flow Management</t>
  </si>
  <si>
    <t>16232000</t>
  </si>
  <si>
    <t>Endowment Management</t>
  </si>
  <si>
    <t>16240000</t>
  </si>
  <si>
    <t>Grants and Contracts Financial Management</t>
  </si>
  <si>
    <t>16241000</t>
  </si>
  <si>
    <t>Grants Management</t>
  </si>
  <si>
    <t>16242000</t>
  </si>
  <si>
    <t>Grants Accounting</t>
  </si>
  <si>
    <t>16300000</t>
  </si>
  <si>
    <t>General Administrative and Logistical Services Control</t>
  </si>
  <si>
    <t>16310000</t>
  </si>
  <si>
    <t>Administrative Data/Telecommunication Services</t>
  </si>
  <si>
    <t>16310100</t>
  </si>
  <si>
    <t>Computing</t>
  </si>
  <si>
    <t>16310200</t>
  </si>
  <si>
    <t>Telecommunications</t>
  </si>
  <si>
    <t>16310300</t>
  </si>
  <si>
    <t>Networking</t>
  </si>
  <si>
    <t>16320000</t>
  </si>
  <si>
    <t>Human Resources</t>
  </si>
  <si>
    <t>16330000</t>
  </si>
  <si>
    <t>Logistical Services</t>
  </si>
  <si>
    <t>16330100</t>
  </si>
  <si>
    <t>Purchasing</t>
  </si>
  <si>
    <t>16330200</t>
  </si>
  <si>
    <t>Receiving</t>
  </si>
  <si>
    <t>16330300</t>
  </si>
  <si>
    <t>Shipping</t>
  </si>
  <si>
    <t>16330400</t>
  </si>
  <si>
    <t>Warehousing</t>
  </si>
  <si>
    <t>16330500</t>
  </si>
  <si>
    <t>Property Management</t>
  </si>
  <si>
    <t>16330600</t>
  </si>
  <si>
    <t>Mail and Distribution</t>
  </si>
  <si>
    <t>16330700</t>
  </si>
  <si>
    <t>Telephone Service/Operations</t>
  </si>
  <si>
    <t>16330800</t>
  </si>
  <si>
    <t>General Printing and Reproduction</t>
  </si>
  <si>
    <t>16330900</t>
  </si>
  <si>
    <t>Campus Transportation (including motor pool)</t>
  </si>
  <si>
    <t>16331000</t>
  </si>
  <si>
    <t>Parking and Parking Space Management</t>
  </si>
  <si>
    <t>16340000</t>
  </si>
  <si>
    <t>Other General Expenses</t>
  </si>
  <si>
    <t>16341000</t>
  </si>
  <si>
    <t>Business Hospitality</t>
  </si>
  <si>
    <t>16342000</t>
  </si>
  <si>
    <t>Organizational Memberships</t>
  </si>
  <si>
    <t>16343000</t>
  </si>
  <si>
    <t>General Insurance (other than property)</t>
  </si>
  <si>
    <t>16344000</t>
  </si>
  <si>
    <t>Commencement (Graduation)</t>
  </si>
  <si>
    <t>16400000</t>
  </si>
  <si>
    <t>Unassigned</t>
  </si>
  <si>
    <t>16500000</t>
  </si>
  <si>
    <t>16600000</t>
  </si>
  <si>
    <t>Administrative and Support Staff Services Control</t>
  </si>
  <si>
    <t>16610000</t>
  </si>
  <si>
    <t>In-Service Training</t>
  </si>
  <si>
    <t>16620000</t>
  </si>
  <si>
    <t>Sabbatical Leaves (Administrative and Support Staff only)</t>
  </si>
  <si>
    <t>16630000</t>
  </si>
  <si>
    <t>Training Institutes, etc.</t>
  </si>
  <si>
    <t>16700000</t>
  </si>
  <si>
    <t>Community Relations Control</t>
  </si>
  <si>
    <t>16710000</t>
  </si>
  <si>
    <t>Alumni Relations</t>
  </si>
  <si>
    <t>16720000</t>
  </si>
  <si>
    <t>Community and/or Public Relation Activities</t>
  </si>
  <si>
    <t>16730000</t>
  </si>
  <si>
    <t>Development (Fund Raising)</t>
  </si>
  <si>
    <t>16800000</t>
  </si>
  <si>
    <t>16900000</t>
  </si>
  <si>
    <t>TOTAL</t>
  </si>
  <si>
    <t>Broward College</t>
  </si>
  <si>
    <t>College of Central Florida</t>
  </si>
  <si>
    <t>Chipola College</t>
  </si>
  <si>
    <t>Daytona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</si>
  <si>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</si>
  <si>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</si>
  <si>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</si>
  <si>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</si>
  <si>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</si>
  <si>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</si>
  <si>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Community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</si>
  <si>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</si>
  <si>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</si>
  <si>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</si>
  <si>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</si>
  <si>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</si>
  <si>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</si>
  <si>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</si>
  <si>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</si>
  <si>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</si>
  <si>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</si>
  <si>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</si>
  <si>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</si>
  <si>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</si>
  <si>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</si>
  <si>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Florida College System</t>
  </si>
  <si>
    <t>THE FLORIDA COLLEGE SYSTEM</t>
  </si>
  <si>
    <t>COLLEGE</t>
  </si>
  <si>
    <t>ADMINISTRATIVE COST REPORT ANALYTICS</t>
  </si>
  <si>
    <t>FCS</t>
  </si>
  <si>
    <t>% OF INSTITUTIONAL SUPPORT EXCLUDED</t>
  </si>
  <si>
    <t>Total Institutional Support Expense from Cost Analysis:</t>
  </si>
  <si>
    <t>ADMINISTRATIVE COST REPORT SUMMARY ANALYTICS</t>
  </si>
  <si>
    <t>% EXCLUDED MATRIX</t>
  </si>
  <si>
    <t>ADMINISTRATIVE COST REPORT COMPARATIVE MATRICES</t>
  </si>
  <si>
    <t>Count of</t>
  </si>
  <si>
    <t>Total</t>
  </si>
  <si>
    <t>% of</t>
  </si>
  <si>
    <t>YES / NO / PARTIAL MATRIX (Yes means it is administrative)</t>
  </si>
  <si>
    <t>*Determined by reporting preponderance.</t>
  </si>
  <si>
    <t>FCS*</t>
  </si>
  <si>
    <t>Range:</t>
  </si>
  <si>
    <t>Highest:</t>
  </si>
  <si>
    <t>Lowest:</t>
  </si>
  <si>
    <t>*Sort all groupings by orange shaded columns after any changes to data</t>
  </si>
  <si>
    <t>ADMINISTRATIVE COST % OVER COST ANALYSIS TOTAL EXPENDITURES EXCLUDING TRANSFERS</t>
  </si>
  <si>
    <t>ADMINISTRATIVE COST PER FUNDABLE FTE</t>
  </si>
  <si>
    <t>ADMINISTRATIVE COST</t>
  </si>
  <si>
    <t>Eastern Florida State College</t>
  </si>
  <si>
    <t>Data Collection for the Administrative Cost Report</t>
  </si>
  <si>
    <t>COLLEGE NAME:</t>
  </si>
  <si>
    <t>Comments / Additional Details</t>
  </si>
  <si>
    <t>Total 6.0  INSTITUTIONAL SUPPORT reported from CA-2:</t>
  </si>
  <si>
    <t>Note: The amounts in cells G76 and G77 must be equal.</t>
  </si>
  <si>
    <t>Total Expense (Excluding Transfers) from Cost Analysis (CA-2):</t>
  </si>
  <si>
    <t>: Administrative Cost Percentage</t>
  </si>
  <si>
    <t>Prior Year's Data:</t>
  </si>
  <si>
    <t>AMOUNT CHANGE</t>
  </si>
  <si>
    <t>CHANGE OVER PRIOR YEAR</t>
  </si>
  <si>
    <t>Florida SouthWestern State College</t>
  </si>
  <si>
    <t>Pasco-Hernando State College</t>
  </si>
  <si>
    <t>Related to collection of tuition &amp; fees</t>
  </si>
  <si>
    <t>Support for faculty/student services pursuing grant funding</t>
  </si>
  <si>
    <t>Central Services at school level, mailroom at each campus</t>
  </si>
  <si>
    <t>Central Services at school level, continuing education division</t>
  </si>
  <si>
    <t>Attorney and Paralegal</t>
  </si>
  <si>
    <t>VP  and Admin Assist.</t>
  </si>
  <si>
    <t>Payroll Manager and Sr. Office Assistant</t>
  </si>
  <si>
    <t>included in telphone service, purchasing, mail &amp; distr., and copy (general printing) categories</t>
  </si>
  <si>
    <t>Purchasing Agent and Assistants wage/benefit, vacant position</t>
  </si>
  <si>
    <t>All postage and mail courier expense</t>
  </si>
  <si>
    <t xml:space="preserve">Copier center expense less Leased copier expense </t>
  </si>
  <si>
    <t>Porter campus opening</t>
  </si>
  <si>
    <t>College wide Memberships/ Program memberships charged to individual departments and program accounts</t>
  </si>
  <si>
    <t>Less Athletics insurance costs</t>
  </si>
  <si>
    <t>20% after elimination of one time name change cost of ($65,528)</t>
  </si>
  <si>
    <t>Inst. Advancement</t>
  </si>
  <si>
    <t>Excluded bank and credit card fees</t>
  </si>
  <si>
    <t>Bursar and Accounts Recievable clerk</t>
  </si>
  <si>
    <t>Excluded: Cashier Payroll Cost</t>
  </si>
  <si>
    <t>College Wide</t>
  </si>
  <si>
    <t>Excluded:  Sick and Vacation Payout for Instructional &amp; Non-Admin Employees</t>
  </si>
  <si>
    <t>Excluded cashiers and Merchant Service Fees</t>
  </si>
  <si>
    <t>Split between centralized and instructional support</t>
  </si>
  <si>
    <t xml:space="preserve">Some duties would be at school level for DSB's </t>
  </si>
  <si>
    <t>One Campus - would be at school level for DSB's</t>
  </si>
  <si>
    <t>Copy paper/Copier rental, etc. campus-wide</t>
  </si>
  <si>
    <t>Student Activities including athletics (student support) and bus purchase</t>
  </si>
  <si>
    <t>Foundation Workers paid by College</t>
  </si>
  <si>
    <t>Mostly program specific PR</t>
  </si>
  <si>
    <t xml:space="preserve">Removed cashiers and all operating costs.  Kept Bursar Salary and Benefits </t>
  </si>
  <si>
    <t>Excluded IT-not manegerial</t>
  </si>
  <si>
    <t>Unemployment, Liability Insurance</t>
  </si>
  <si>
    <t>Institutional Effectiveness</t>
  </si>
  <si>
    <t xml:space="preserve">Portion for Institutional Research and Advancement </t>
  </si>
  <si>
    <t>IT Department, Contracts and Maintenance Services</t>
  </si>
  <si>
    <t>ERP Contract and Associated costs</t>
  </si>
  <si>
    <t>Telecommunications Collegewide</t>
  </si>
  <si>
    <t>Excluded bank service fees and merchant fees</t>
  </si>
  <si>
    <t>Director of OIT Included</t>
  </si>
  <si>
    <t>Merchant fees and bad debt expenses excluded</t>
  </si>
  <si>
    <t>Unemployment Compensation excluded</t>
  </si>
  <si>
    <t>SACs expenditures</t>
  </si>
  <si>
    <t>Expenses related to grant proposals</t>
  </si>
  <si>
    <t>Postage and shipping for all 3 campuses</t>
  </si>
  <si>
    <t>Phone service</t>
  </si>
  <si>
    <t>Maintenance of college vehicles</t>
  </si>
  <si>
    <t>Expenses for community events</t>
  </si>
  <si>
    <t>Expenses for graduation</t>
  </si>
  <si>
    <t>excluded:  higher one student card charges</t>
  </si>
  <si>
    <t>excluded:  entire cashiering operation</t>
  </si>
  <si>
    <t>excluded:  networking staff and operations for entire college</t>
  </si>
  <si>
    <t>excluded:  college wide alumni office</t>
  </si>
  <si>
    <t>excluded:  foundation expenses</t>
  </si>
  <si>
    <t>Support for faculty pursuing grant funding</t>
  </si>
  <si>
    <t>Not funded by general revenue</t>
  </si>
  <si>
    <t>Excluded cashier and collections payroll costs</t>
  </si>
  <si>
    <t>Excluded credit card fees</t>
  </si>
  <si>
    <t>Excluded central services at school level</t>
  </si>
  <si>
    <t>Liability/Unemployment Insurance</t>
  </si>
  <si>
    <t>Academic support</t>
  </si>
  <si>
    <t>VP Academic Affairs, VP Assessment and Downtown Campus are excludable.</t>
  </si>
  <si>
    <t xml:space="preserve">These are multiple site necessitated administrators and are excludable. </t>
  </si>
  <si>
    <t>Institutional Research is College specific and therefore excludable.</t>
  </si>
  <si>
    <t>Planning Council and Committees are considered College specific.</t>
  </si>
  <si>
    <t>Student Financial Services and Grant accounting personnel, Bad Debt and Banking fees are College specific.</t>
  </si>
  <si>
    <t>IT functions are considered mainly student oriented with only 5% relevant to administration.</t>
  </si>
  <si>
    <t>Board tuition waiver benefit for the Admininstrative areas are College specific and considered excludable.</t>
  </si>
  <si>
    <t>College specific functions</t>
  </si>
  <si>
    <t>Workers Compensation, Unemployment Insurance</t>
  </si>
  <si>
    <t>Criminal Justice Institute considered College specific.</t>
  </si>
  <si>
    <t>Excluded Promotional activities not funded by State Appropriations.</t>
  </si>
  <si>
    <t>Endowment/Fundraising/Grant Administration are College specific and excludable.</t>
  </si>
  <si>
    <t>Excluded all Grants Office expenses</t>
  </si>
  <si>
    <t>These are reported as Technology expenditures on the TEA report</t>
  </si>
  <si>
    <t>Excluded Reemployment (formerly known as Unemployment) Compensation</t>
  </si>
  <si>
    <t>Interdepartment recharges</t>
  </si>
  <si>
    <t>Operational/Support functions</t>
  </si>
  <si>
    <t>Copier expenses</t>
  </si>
  <si>
    <t>Excluded Workers Comp Insurance, General Liability Insurance, etc.</t>
  </si>
  <si>
    <t>Lake-Sumter State College</t>
  </si>
  <si>
    <t>2014-2015</t>
  </si>
  <si>
    <t>FY 2014-15</t>
  </si>
  <si>
    <t>Excluded:  Student Technology &amp; Data Software</t>
  </si>
  <si>
    <t>Student Based Reporting</t>
  </si>
  <si>
    <t>Excluded:  Support for Faculty pursuing grant funding</t>
  </si>
  <si>
    <t>Excluded:  College Wide</t>
  </si>
  <si>
    <t xml:space="preserve">Mailroom, postage </t>
  </si>
  <si>
    <t>Service contracts</t>
  </si>
  <si>
    <t>Excluded:  Collection Costs, Bank Fees, Maint. Service Contracts, Accreditation Fees</t>
  </si>
  <si>
    <t>Excluded:  Liability Worker's Comp &amp; Unemployment Insurance</t>
  </si>
  <si>
    <t>Excluded:  College Activity Funds, Marketing &amp; PR expenses</t>
  </si>
  <si>
    <t>Excluded:  CF Foundation reimbursable expenses, CF Alumni expenses</t>
  </si>
  <si>
    <t>Capital Outlay</t>
  </si>
  <si>
    <t>Split between centralized and instructional support also exclude dorm person</t>
  </si>
  <si>
    <t>Bad debt expense</t>
  </si>
  <si>
    <t>Athletic ins. Prop/casualty ins</t>
  </si>
  <si>
    <t>should be 14XXXXX - academic support</t>
  </si>
  <si>
    <t>Excluded: Merchant Fees &amp; A/R staff</t>
  </si>
  <si>
    <t>Excluded: Bad debt Expense</t>
  </si>
  <si>
    <t>Portion for Cashiering personnel</t>
  </si>
  <si>
    <t>Exclude Insurance, Unemployment, Legal fees, Postage, Bank service fees, and Inst Memberships, Transfer funds for Sale of Capital Asset</t>
  </si>
  <si>
    <t>Excluded 25% for drawing of federal funds and reconciliation with financial aid</t>
  </si>
  <si>
    <t>Relief Cashier and student check processing</t>
  </si>
  <si>
    <t>Relief Cashier</t>
  </si>
  <si>
    <t>Relief Cashier and paypal account reconciliation</t>
  </si>
  <si>
    <t>Admin is VP of Business Affairs-Non-Admin is VP of Educational Affairs</t>
  </si>
  <si>
    <t xml:space="preserve">Administration for each campus </t>
  </si>
  <si>
    <t>Dept responsible for maintaining all State &amp; Fed reporting; analysis of goals</t>
  </si>
  <si>
    <t>Non-Admin - Cashier, relief cashier,Bursar,Collection &amp; DSO position</t>
  </si>
  <si>
    <t>IT Dept - Personnel,Tech contracts, repairs/maint, data software</t>
  </si>
  <si>
    <t>Printing - internal and external vendors - all departments and campuses</t>
  </si>
  <si>
    <t>Workers comp, general liability (excludes property insurance)</t>
  </si>
  <si>
    <t>Excluded catalog printing, rebranding, Comm Svc for VP of Ed</t>
  </si>
  <si>
    <t>Exc exp related to college grant &amp; auxiliary services accounting</t>
  </si>
  <si>
    <t>Excludes expenses associated to student cashiering</t>
  </si>
  <si>
    <t>excludes 75% of exp associated with support for Student Services, labs, &amp; Instructional support areas</t>
  </si>
  <si>
    <t>Campus Provost</t>
  </si>
  <si>
    <t>SACSCOC QEP</t>
  </si>
  <si>
    <t>Excluded: Merchant Fees, Higher One, Nelnet ($150,414.97)</t>
  </si>
  <si>
    <t>AR staff (3@$135,851.19),Manpower Temps ($84,053.55), student fee write-offs ($432,453.38)</t>
  </si>
  <si>
    <t>Dean of Inst Tech, including technology refresh of admin equipt ($398,098.31) and MIS ($1,130,703.38)</t>
  </si>
  <si>
    <t>Safety and Risk Management</t>
  </si>
  <si>
    <t>excluded:  multi-cultural history and diversity program expenditures</t>
  </si>
  <si>
    <t>excluded:  admin staff, programming staff and consortium fees</t>
  </si>
  <si>
    <t>excluded:  computer operations for entire college</t>
  </si>
  <si>
    <t>excluded:  telephone operations for the entire college</t>
  </si>
  <si>
    <t>excluded:  copier costs for all locations</t>
  </si>
  <si>
    <t>excluded:  small car fleet, three student buses, mowers, golf carts</t>
  </si>
  <si>
    <t>excluded:  bad debt expense, SBA bond admin, unemployment comp</t>
  </si>
  <si>
    <t>excluded:  not related to buildings or fixtures</t>
  </si>
  <si>
    <t>excluded:  college-wide graduation</t>
  </si>
  <si>
    <t>excluded:  staff development office materials and supplies</t>
  </si>
  <si>
    <t>excluded:  college wide advertising, foundation events, convocation, community event, forestry conclave, student excellence awards</t>
  </si>
  <si>
    <t>Excluded merchant fees and cashier payroll cost</t>
  </si>
  <si>
    <t>Campus Provosts</t>
  </si>
  <si>
    <t>Bursar/Cashier/Collections salaries, DSO Acctg salaries</t>
  </si>
  <si>
    <t>Student labs and assistance</t>
  </si>
  <si>
    <t>Bank Service fees and Bad Debt Expense</t>
  </si>
  <si>
    <t>Liab Ins/Unemployment</t>
  </si>
  <si>
    <t>Paid by Grad Fees</t>
  </si>
  <si>
    <t>Not GR</t>
  </si>
  <si>
    <t>Foundation DSO</t>
  </si>
  <si>
    <t>Director, Governmental Relations</t>
  </si>
  <si>
    <t>Regional Vice-Presidents</t>
  </si>
  <si>
    <t>Institutional Research and Effectiveness Department</t>
  </si>
  <si>
    <t>Excluded bad debt expenses, bank fees, collection services, bursar</t>
  </si>
  <si>
    <t>Grants Development Specialist</t>
  </si>
  <si>
    <t>Excluded Property Insurance</t>
  </si>
  <si>
    <t>Director, Alumni Relations</t>
  </si>
  <si>
    <t>Excluded Acceditation expenses and Marketing Personnel</t>
  </si>
  <si>
    <t>Senior Director, Foundation Administration and Development</t>
  </si>
  <si>
    <t>Excluded SPC Foundation development expenses</t>
  </si>
  <si>
    <t>Legislative Affairs - Department 9050.</t>
  </si>
  <si>
    <t xml:space="preserve">Excluded the following expenses:Bank and Merchange fees: $237,557.40, Student Accounting Salaries and Benefits: $377,125.66, and Bad Debt:$1,351,929.28. </t>
  </si>
  <si>
    <t>Excluded cashiering services</t>
  </si>
  <si>
    <t xml:space="preserve">Excluded advertising and related production and design expenses. </t>
  </si>
  <si>
    <t>Excluded Merchant Fees</t>
  </si>
  <si>
    <t>Campus presidents excluded as parallel to school principal</t>
  </si>
  <si>
    <t>Instructional support services/school adminstration support services</t>
  </si>
  <si>
    <t>Excluded merchant fees &amp; refund mgmt program fees</t>
  </si>
  <si>
    <t>Support for faculty/student services pursuing grant funding, plus student activity fee monitoring</t>
  </si>
  <si>
    <t>Support for faculty, student services functions, finance functions related to cashiering and billing, comparable to exclusion of other colleges</t>
  </si>
  <si>
    <t>Includes bad debt, campus copier rentals</t>
  </si>
  <si>
    <t>Not funded by GR; transfer in from auxiliary funds</t>
  </si>
  <si>
    <t>student insurance</t>
  </si>
  <si>
    <t>Marketing/advertising, recruiting potential students</t>
  </si>
  <si>
    <t>2014-15 FTE-3</t>
  </si>
  <si>
    <t>2013-14 ADMINISTRATIVE COST % OVER COST ANALYSIS TOTAL EXPENDITURES EXCLUDING TRANSFERS</t>
  </si>
  <si>
    <t>Directly related to institution</t>
  </si>
  <si>
    <t>Cashiers, A/R staff and bank charges not comparable to K-12</t>
  </si>
  <si>
    <t>Most is Instructional.  Assign 20% to Administrative.</t>
  </si>
  <si>
    <t>Campus central administration excluded (Central services)</t>
  </si>
  <si>
    <t>Institutional Research and Student Learning program excluded (Central Services and Instructional Support Services)</t>
  </si>
  <si>
    <t>Misc Oper Cost $1,044,161.33; Bad Debt Exp $1,560,699.11 Unemployment  Comp $527,903.61 (Central Services)</t>
  </si>
  <si>
    <t>Campus Student Support Services excluded (Central Services)</t>
  </si>
  <si>
    <t>Student Financial Services Excluded  (Central Services)</t>
  </si>
  <si>
    <t>Grants excluded (Instructional Support Services)</t>
  </si>
  <si>
    <t>(Campus central services)</t>
  </si>
  <si>
    <t>Should be 14xxxxx (Correction)</t>
  </si>
  <si>
    <t>Excluded Banking Fees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</si>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</sst>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color rgb="FFFF000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i/>
      <sz val="11"/>
      <color theme="5" tint="-0.249977111117893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14" applyNumberFormat="0" applyAlignment="0" applyProtection="0"/>
    <xf numFmtId="0" fontId="30" fillId="12" borderId="15" applyNumberFormat="0" applyAlignment="0" applyProtection="0"/>
    <xf numFmtId="0" fontId="31" fillId="12" borderId="14" applyNumberFormat="0" applyAlignment="0" applyProtection="0"/>
    <xf numFmtId="0" fontId="32" fillId="0" borderId="16" applyNumberFormat="0" applyFill="0" applyAlignment="0" applyProtection="0"/>
    <xf numFmtId="0" fontId="33" fillId="13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2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/>
    <xf numFmtId="0" fontId="1" fillId="14" borderId="18" applyNumberFormat="0" applyFont="0" applyAlignment="0" applyProtection="0"/>
  </cellStyleXfs>
  <cellXfs count="156">
    <xf numFmtId="0" fontId="0" fillId="0" borderId="0" xfId="0"/>
    <xf numFmtId="0" fontId="0" fillId="0" borderId="0" xfId="0" applyFill="1" applyProtection="1"/>
    <xf numFmtId="3" fontId="4" fillId="2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7" fillId="0" borderId="2" xfId="0" applyFont="1" applyFill="1" applyBorder="1" applyProtection="1"/>
    <xf numFmtId="0" fontId="2" fillId="0" borderId="2" xfId="0" applyFont="1" applyFill="1" applyBorder="1" applyProtection="1"/>
    <xf numFmtId="43" fontId="2" fillId="0" borderId="2" xfId="1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2" xfId="0" applyFill="1" applyBorder="1" applyAlignment="1" applyProtection="1">
      <alignment vertical="center"/>
    </xf>
    <xf numFmtId="0" fontId="0" fillId="0" borderId="2" xfId="0" applyFill="1" applyBorder="1" applyProtection="1"/>
    <xf numFmtId="43" fontId="0" fillId="0" borderId="2" xfId="1" applyFont="1" applyFill="1" applyBorder="1" applyProtection="1"/>
    <xf numFmtId="0" fontId="0" fillId="0" borderId="2" xfId="0" applyFill="1" applyBorder="1" applyAlignment="1" applyProtection="1">
      <alignment horizontal="left"/>
    </xf>
    <xf numFmtId="44" fontId="0" fillId="0" borderId="2" xfId="2" applyFont="1" applyFill="1" applyBorder="1" applyProtection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 wrapText="1"/>
    </xf>
    <xf numFmtId="44" fontId="0" fillId="4" borderId="2" xfId="2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44" fontId="0" fillId="4" borderId="2" xfId="2" quotePrefix="1" applyFont="1" applyFill="1" applyBorder="1" applyProtection="1">
      <protection locked="0"/>
    </xf>
    <xf numFmtId="0" fontId="0" fillId="0" borderId="2" xfId="0" applyFill="1" applyBorder="1" applyAlignment="1" applyProtection="1"/>
    <xf numFmtId="43" fontId="0" fillId="0" borderId="2" xfId="1" applyFont="1" applyFill="1" applyBorder="1" applyAlignment="1" applyProtection="1"/>
    <xf numFmtId="44" fontId="0" fillId="4" borderId="2" xfId="2" applyFont="1" applyFill="1" applyBorder="1" applyAlignment="1" applyProtection="1">
      <alignment wrapText="1"/>
      <protection locked="0"/>
    </xf>
    <xf numFmtId="10" fontId="0" fillId="0" borderId="2" xfId="3" applyNumberFormat="1" applyFont="1" applyFill="1" applyBorder="1" applyProtection="1"/>
    <xf numFmtId="43" fontId="2" fillId="0" borderId="2" xfId="1" applyFont="1" applyFill="1" applyBorder="1" applyProtection="1"/>
    <xf numFmtId="44" fontId="2" fillId="0" borderId="2" xfId="2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/>
    </xf>
    <xf numFmtId="43" fontId="0" fillId="0" borderId="0" xfId="1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10" fontId="0" fillId="0" borderId="0" xfId="3" applyNumberFormat="1" applyFont="1" applyFill="1" applyAlignment="1" applyProtection="1">
      <alignment horizontal="center"/>
    </xf>
    <xf numFmtId="0" fontId="10" fillId="0" borderId="0" xfId="5"/>
    <xf numFmtId="0" fontId="10" fillId="0" borderId="0" xfId="5" applyFont="1"/>
    <xf numFmtId="0" fontId="10" fillId="0" borderId="0" xfId="5" applyFont="1" applyBorder="1"/>
    <xf numFmtId="0" fontId="12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/>
    <xf numFmtId="0" fontId="12" fillId="0" borderId="2" xfId="5" applyFont="1" applyFill="1" applyBorder="1"/>
    <xf numFmtId="0" fontId="13" fillId="0" borderId="0" xfId="5" applyFont="1" applyBorder="1"/>
    <xf numFmtId="0" fontId="14" fillId="0" borderId="0" xfId="5" applyFont="1"/>
    <xf numFmtId="10" fontId="12" fillId="0" borderId="2" xfId="3" applyNumberFormat="1" applyFont="1" applyBorder="1"/>
    <xf numFmtId="0" fontId="0" fillId="0" borderId="0" xfId="0" applyFill="1" applyAlignment="1" applyProtection="1">
      <alignment horizontal="right"/>
    </xf>
    <xf numFmtId="3" fontId="0" fillId="0" borderId="0" xfId="0" applyNumberFormat="1" applyFill="1" applyProtection="1"/>
    <xf numFmtId="39" fontId="0" fillId="0" borderId="0" xfId="0" applyNumberFormat="1" applyFill="1" applyProtection="1"/>
    <xf numFmtId="10" fontId="0" fillId="0" borderId="0" xfId="3" applyNumberFormat="1" applyFont="1" applyFill="1" applyProtection="1"/>
    <xf numFmtId="0" fontId="11" fillId="0" borderId="0" xfId="5" applyFont="1" applyBorder="1" applyAlignment="1">
      <alignment horizontal="center"/>
    </xf>
    <xf numFmtId="3" fontId="0" fillId="0" borderId="0" xfId="0" applyNumberFormat="1" applyFill="1" applyAlignment="1" applyProtection="1">
      <alignment horizontal="center"/>
    </xf>
    <xf numFmtId="0" fontId="12" fillId="3" borderId="2" xfId="5" applyFont="1" applyFill="1" applyBorder="1"/>
    <xf numFmtId="0" fontId="10" fillId="0" borderId="2" xfId="5" applyBorder="1"/>
    <xf numFmtId="0" fontId="11" fillId="0" borderId="0" xfId="5" applyFont="1"/>
    <xf numFmtId="0" fontId="10" fillId="0" borderId="2" xfId="5" applyBorder="1" applyAlignment="1">
      <alignment horizontal="center"/>
    </xf>
    <xf numFmtId="0" fontId="12" fillId="0" borderId="2" xfId="5" applyFont="1" applyBorder="1" applyAlignment="1">
      <alignment horizontal="left"/>
    </xf>
    <xf numFmtId="0" fontId="12" fillId="0" borderId="2" xfId="5" applyFont="1" applyFill="1" applyBorder="1" applyAlignment="1">
      <alignment horizontal="left"/>
    </xf>
    <xf numFmtId="9" fontId="10" fillId="0" borderId="2" xfId="3" applyFont="1" applyBorder="1"/>
    <xf numFmtId="9" fontId="10" fillId="3" borderId="2" xfId="3" applyFont="1" applyFill="1" applyBorder="1"/>
    <xf numFmtId="165" fontId="10" fillId="0" borderId="0" xfId="3" applyNumberFormat="1" applyFont="1"/>
    <xf numFmtId="165" fontId="10" fillId="3" borderId="0" xfId="3" applyNumberFormat="1" applyFont="1" applyFill="1"/>
    <xf numFmtId="0" fontId="10" fillId="0" borderId="0" xfId="5" applyFill="1"/>
    <xf numFmtId="165" fontId="10" fillId="0" borderId="0" xfId="3" applyNumberFormat="1" applyFont="1" applyFill="1"/>
    <xf numFmtId="10" fontId="10" fillId="0" borderId="0" xfId="5" applyNumberFormat="1"/>
    <xf numFmtId="0" fontId="10" fillId="0" borderId="0" xfId="5" applyAlignment="1">
      <alignment horizontal="right"/>
    </xf>
    <xf numFmtId="166" fontId="10" fillId="0" borderId="2" xfId="2" applyNumberFormat="1" applyFont="1" applyBorder="1"/>
    <xf numFmtId="164" fontId="10" fillId="0" borderId="0" xfId="1" applyNumberFormat="1" applyFont="1"/>
    <xf numFmtId="166" fontId="10" fillId="0" borderId="0" xfId="2" applyNumberFormat="1" applyFont="1"/>
    <xf numFmtId="0" fontId="12" fillId="6" borderId="2" xfId="5" applyFont="1" applyFill="1" applyBorder="1" applyAlignment="1">
      <alignment horizontal="center" vertical="center" wrapText="1"/>
    </xf>
    <xf numFmtId="0" fontId="10" fillId="0" borderId="0" xfId="5" applyBorder="1"/>
    <xf numFmtId="7" fontId="12" fillId="0" borderId="2" xfId="2" applyNumberFormat="1" applyFont="1" applyBorder="1" applyAlignment="1"/>
    <xf numFmtId="10" fontId="12" fillId="0" borderId="2" xfId="3" applyNumberFormat="1" applyFont="1" applyBorder="1" applyAlignment="1"/>
    <xf numFmtId="164" fontId="12" fillId="0" borderId="2" xfId="1" applyNumberFormat="1" applyFont="1" applyBorder="1" applyAlignment="1"/>
    <xf numFmtId="164" fontId="12" fillId="5" borderId="2" xfId="1" applyNumberFormat="1" applyFont="1" applyFill="1" applyBorder="1" applyAlignment="1" applyProtection="1"/>
    <xf numFmtId="7" fontId="12" fillId="5" borderId="2" xfId="2" applyNumberFormat="1" applyFont="1" applyFill="1" applyBorder="1" applyAlignment="1" applyProtection="1"/>
    <xf numFmtId="0" fontId="12" fillId="7" borderId="2" xfId="5" applyFont="1" applyFill="1" applyBorder="1"/>
    <xf numFmtId="0" fontId="12" fillId="3" borderId="2" xfId="5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Fill="1" applyAlignment="1" applyProtection="1">
      <alignment horizontal="center"/>
    </xf>
    <xf numFmtId="166" fontId="12" fillId="0" borderId="2" xfId="5" applyNumberFormat="1" applyFont="1" applyBorder="1"/>
    <xf numFmtId="166" fontId="12" fillId="0" borderId="2" xfId="5" applyNumberFormat="1" applyFont="1" applyFill="1" applyBorder="1"/>
    <xf numFmtId="0" fontId="0" fillId="0" borderId="0" xfId="0" applyAlignment="1"/>
    <xf numFmtId="3" fontId="16" fillId="2" borderId="0" xfId="0" applyNumberFormat="1" applyFont="1" applyFill="1" applyBorder="1" applyAlignment="1" applyProtection="1">
      <alignment horizontal="left"/>
    </xf>
    <xf numFmtId="0" fontId="17" fillId="0" borderId="0" xfId="0" applyFont="1" applyFill="1" applyProtection="1"/>
    <xf numFmtId="0" fontId="10" fillId="0" borderId="2" xfId="0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 applyProtection="1">
      <protection locked="0"/>
    </xf>
    <xf numFmtId="44" fontId="18" fillId="0" borderId="2" xfId="2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right"/>
    </xf>
    <xf numFmtId="44" fontId="11" fillId="0" borderId="2" xfId="2" applyFont="1" applyFill="1" applyBorder="1" applyAlignment="1" applyProtection="1">
      <alignment horizontal="center"/>
    </xf>
    <xf numFmtId="10" fontId="0" fillId="0" borderId="2" xfId="3" applyNumberFormat="1" applyFont="1" applyFill="1" applyBorder="1" applyAlignment="1" applyProtection="1">
      <alignment horizontal="center"/>
    </xf>
    <xf numFmtId="0" fontId="15" fillId="0" borderId="0" xfId="0" applyFont="1" applyFill="1" applyProtection="1"/>
    <xf numFmtId="10" fontId="10" fillId="0" borderId="2" xfId="3" applyNumberFormat="1" applyFont="1" applyFill="1" applyBorder="1" applyProtection="1"/>
    <xf numFmtId="0" fontId="10" fillId="0" borderId="0" xfId="0" applyFont="1" applyFill="1" applyProtection="1"/>
    <xf numFmtId="44" fontId="10" fillId="4" borderId="2" xfId="6" applyFont="1" applyFill="1" applyBorder="1" applyProtection="1">
      <protection locked="0"/>
    </xf>
    <xf numFmtId="44" fontId="0" fillId="0" borderId="2" xfId="6" applyFont="1" applyFill="1" applyBorder="1" applyProtection="1"/>
    <xf numFmtId="44" fontId="0" fillId="4" borderId="2" xfId="6" applyFont="1" applyFill="1" applyBorder="1" applyProtection="1">
      <protection locked="0"/>
    </xf>
    <xf numFmtId="44" fontId="0" fillId="4" borderId="2" xfId="6" quotePrefix="1" applyFont="1" applyFill="1" applyBorder="1" applyProtection="1">
      <protection locked="0"/>
    </xf>
    <xf numFmtId="44" fontId="0" fillId="4" borderId="2" xfId="6" applyFont="1" applyFill="1" applyBorder="1" applyAlignment="1" applyProtection="1">
      <alignment wrapText="1"/>
      <protection locked="0"/>
    </xf>
    <xf numFmtId="44" fontId="18" fillId="0" borderId="2" xfId="6" applyFont="1" applyFill="1" applyBorder="1" applyAlignment="1" applyProtection="1">
      <alignment horizontal="center"/>
    </xf>
    <xf numFmtId="44" fontId="11" fillId="0" borderId="2" xfId="6" applyFont="1" applyFill="1" applyBorder="1" applyAlignment="1" applyProtection="1">
      <alignment horizontal="center"/>
    </xf>
    <xf numFmtId="0" fontId="19" fillId="0" borderId="2" xfId="0" applyFont="1" applyFill="1" applyBorder="1" applyAlignment="1" applyProtection="1">
      <alignment horizontal="left" wrapText="1"/>
      <protection locked="0"/>
    </xf>
    <xf numFmtId="44" fontId="0" fillId="4" borderId="2" xfId="6" applyNumberFormat="1" applyFont="1" applyFill="1" applyBorder="1" applyProtection="1">
      <protection locked="0"/>
    </xf>
    <xf numFmtId="44" fontId="0" fillId="0" borderId="2" xfId="6" applyNumberFormat="1" applyFont="1" applyFill="1" applyBorder="1" applyProtection="1"/>
    <xf numFmtId="9" fontId="0" fillId="0" borderId="2" xfId="0" applyNumberFormat="1" applyFill="1" applyBorder="1" applyAlignment="1" applyProtection="1">
      <alignment horizontal="left" wrapText="1"/>
      <protection locked="0"/>
    </xf>
    <xf numFmtId="44" fontId="18" fillId="0" borderId="2" xfId="6" applyNumberFormat="1" applyFont="1" applyFill="1" applyBorder="1" applyAlignment="1" applyProtection="1">
      <alignment horizontal="center"/>
    </xf>
    <xf numFmtId="44" fontId="0" fillId="0" borderId="0" xfId="0" applyNumberFormat="1" applyFill="1" applyProtection="1"/>
    <xf numFmtId="0" fontId="12" fillId="0" borderId="2" xfId="5" applyFont="1" applyFill="1" applyBorder="1" applyAlignment="1">
      <alignment horizontal="center" vertical="center" wrapText="1"/>
    </xf>
    <xf numFmtId="10" fontId="10" fillId="0" borderId="2" xfId="5" applyNumberFormat="1" applyBorder="1"/>
    <xf numFmtId="0" fontId="10" fillId="0" borderId="3" xfId="5" applyBorder="1"/>
    <xf numFmtId="0" fontId="10" fillId="0" borderId="4" xfId="5" applyBorder="1"/>
    <xf numFmtId="0" fontId="12" fillId="0" borderId="5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 wrapText="1"/>
    </xf>
    <xf numFmtId="10" fontId="12" fillId="0" borderId="5" xfId="3" applyNumberFormat="1" applyFont="1" applyBorder="1" applyAlignment="1"/>
    <xf numFmtId="10" fontId="10" fillId="0" borderId="6" xfId="5" applyNumberFormat="1" applyBorder="1"/>
    <xf numFmtId="0" fontId="13" fillId="0" borderId="7" xfId="5" applyFont="1" applyBorder="1"/>
    <xf numFmtId="0" fontId="10" fillId="0" borderId="8" xfId="5" applyBorder="1"/>
    <xf numFmtId="10" fontId="10" fillId="0" borderId="7" xfId="5" applyNumberFormat="1" applyBorder="1"/>
    <xf numFmtId="10" fontId="10" fillId="0" borderId="9" xfId="5" applyNumberFormat="1" applyBorder="1"/>
    <xf numFmtId="0" fontId="10" fillId="0" borderId="10" xfId="5" applyBorder="1"/>
    <xf numFmtId="0" fontId="3" fillId="0" borderId="0" xfId="0" applyFont="1" applyFill="1" applyAlignment="1" applyProtection="1">
      <alignment horizontal="center"/>
    </xf>
    <xf numFmtId="44" fontId="21" fillId="4" borderId="2" xfId="6" applyFont="1" applyFill="1" applyBorder="1" applyProtection="1">
      <protection locked="0"/>
    </xf>
    <xf numFmtId="44" fontId="10" fillId="0" borderId="0" xfId="5" applyNumberFormat="1"/>
    <xf numFmtId="8" fontId="2" fillId="0" borderId="0" xfId="0" applyNumberFormat="1" applyFont="1" applyFill="1" applyProtection="1"/>
    <xf numFmtId="8" fontId="0" fillId="0" borderId="0" xfId="0" applyNumberFormat="1" applyFill="1" applyProtection="1"/>
    <xf numFmtId="164" fontId="2" fillId="0" borderId="2" xfId="48" applyNumberFormat="1" applyFont="1" applyFill="1" applyBorder="1" applyAlignment="1" applyProtection="1">
      <alignment horizontal="center"/>
    </xf>
    <xf numFmtId="10" fontId="0" fillId="0" borderId="2" xfId="49" applyNumberFormat="1" applyFont="1" applyFill="1" applyBorder="1" applyAlignment="1" applyProtection="1">
      <alignment horizontal="center"/>
    </xf>
    <xf numFmtId="44" fontId="1" fillId="0" borderId="2" xfId="2" applyFont="1" applyFill="1" applyBorder="1" applyProtection="1"/>
    <xf numFmtId="0" fontId="1" fillId="0" borderId="2" xfId="0" applyFont="1" applyFill="1" applyBorder="1" applyProtection="1"/>
    <xf numFmtId="44" fontId="1" fillId="4" borderId="2" xfId="2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21" fillId="4" borderId="2" xfId="5" applyFont="1" applyFill="1" applyBorder="1" applyProtection="1">
      <protection locked="0"/>
    </xf>
    <xf numFmtId="44" fontId="21" fillId="4" borderId="2" xfId="6" quotePrefix="1" applyFont="1" applyFill="1" applyBorder="1" applyProtection="1">
      <protection locked="0"/>
    </xf>
    <xf numFmtId="44" fontId="21" fillId="4" borderId="2" xfId="6" applyFont="1" applyFill="1" applyBorder="1" applyAlignment="1" applyProtection="1">
      <alignment wrapText="1"/>
      <protection locked="0"/>
    </xf>
    <xf numFmtId="44" fontId="1" fillId="0" borderId="2" xfId="6" applyFont="1" applyFill="1" applyBorder="1" applyProtection="1"/>
    <xf numFmtId="0" fontId="1" fillId="0" borderId="2" xfId="0" applyFont="1" applyFill="1" applyBorder="1" applyAlignment="1" applyProtection="1">
      <alignment horizontal="left" wrapText="1"/>
    </xf>
    <xf numFmtId="44" fontId="1" fillId="4" borderId="2" xfId="6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44" fontId="1" fillId="4" borderId="2" xfId="6" quotePrefix="1" applyFont="1" applyFill="1" applyBorder="1" applyProtection="1">
      <protection locked="0"/>
    </xf>
    <xf numFmtId="44" fontId="1" fillId="4" borderId="2" xfId="6" applyFont="1" applyFill="1" applyBorder="1" applyAlignment="1" applyProtection="1">
      <alignment wrapText="1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1" fillId="0" borderId="2" xfId="5" applyFont="1" applyFill="1" applyBorder="1" applyAlignment="1" applyProtection="1">
      <alignment horizontal="left" wrapText="1"/>
      <protection locked="0"/>
    </xf>
    <xf numFmtId="0" fontId="21" fillId="4" borderId="2" xfId="0" applyFont="1" applyFill="1" applyBorder="1" applyProtection="1">
      <protection locked="0"/>
    </xf>
    <xf numFmtId="0" fontId="11" fillId="0" borderId="0" xfId="5" applyFont="1" applyBorder="1" applyAlignment="1"/>
    <xf numFmtId="0" fontId="11" fillId="0" borderId="0" xfId="5" applyFont="1" applyBorder="1" applyAlignment="1">
      <alignment horizontal="left" indent="4"/>
    </xf>
    <xf numFmtId="0" fontId="0" fillId="0" borderId="0" xfId="0" applyAlignment="1">
      <alignment horizontal="left" indent="7"/>
    </xf>
    <xf numFmtId="0" fontId="11" fillId="0" borderId="0" xfId="5" applyFont="1" applyBorder="1" applyAlignment="1">
      <alignment horizontal="left" indent="8"/>
    </xf>
    <xf numFmtId="0" fontId="11" fillId="0" borderId="0" xfId="5" applyFont="1" applyBorder="1" applyAlignment="1">
      <alignment horizontal="left" indent="13"/>
    </xf>
    <xf numFmtId="0" fontId="11" fillId="0" borderId="0" xfId="5" applyFont="1" applyBorder="1" applyAlignment="1">
      <alignment horizontal="left" indent="14"/>
    </xf>
    <xf numFmtId="0" fontId="11" fillId="0" borderId="0" xfId="5" applyFont="1" applyBorder="1" applyAlignment="1">
      <alignment horizontal="left" indent="16"/>
    </xf>
    <xf numFmtId="0" fontId="11" fillId="0" borderId="0" xfId="5" applyFont="1" applyBorder="1" applyAlignment="1">
      <alignment horizontal="left" indent="17"/>
    </xf>
    <xf numFmtId="0" fontId="11" fillId="0" borderId="0" xfId="5" applyFont="1" applyBorder="1" applyAlignment="1">
      <alignment horizontal="left" indent="21"/>
    </xf>
    <xf numFmtId="0" fontId="11" fillId="0" borderId="0" xfId="5" applyFont="1" applyBorder="1" applyAlignment="1">
      <alignment horizontal="left" indent="27"/>
    </xf>
    <xf numFmtId="0" fontId="5" fillId="3" borderId="1" xfId="0" applyNumberFormat="1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left" indent="17"/>
    </xf>
    <xf numFmtId="0" fontId="3" fillId="0" borderId="0" xfId="0" applyFont="1" applyFill="1" applyAlignment="1" applyProtection="1">
      <alignment horizontal="left" indent="20"/>
    </xf>
    <xf numFmtId="0" fontId="3" fillId="0" borderId="0" xfId="0" applyFont="1" applyFill="1" applyAlignment="1" applyProtection="1">
      <alignment horizontal="left" indent="23"/>
    </xf>
    <xf numFmtId="0" fontId="3" fillId="0" borderId="0" xfId="0" applyFont="1" applyFill="1" applyAlignment="1" applyProtection="1">
      <alignment horizontal="left" indent="40"/>
    </xf>
    <xf numFmtId="0" fontId="3" fillId="0" borderId="0" xfId="0" applyFont="1" applyFill="1" applyAlignment="1" applyProtection="1">
      <alignment horizontal="left" indent="43"/>
    </xf>
  </cellXfs>
  <cellStyles count="52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2" xfId="48"/>
    <cellStyle name="Currency" xfId="2" builtinId="4"/>
    <cellStyle name="Currency 2" xfId="6"/>
    <cellStyle name="Explanatory Text" xfId="21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4"/>
    <cellStyle name="Normal 2 2" xfId="50"/>
    <cellStyle name="Normal 3" xfId="47"/>
    <cellStyle name="Normal 4" xfId="5"/>
    <cellStyle name="Note 2" xfId="51"/>
    <cellStyle name="Output" xfId="16" builtinId="21" customBuiltin="1"/>
    <cellStyle name="Percent" xfId="3" builtinId="5"/>
    <cellStyle name="Percent 2" xfId="49"/>
    <cellStyle name="Title" xfId="7" builtinId="15" customBuiltin="1"/>
    <cellStyle name="Total" xfId="22" builtinId="25" customBuiltin="1"/>
    <cellStyle name="Warning Text" xfId="20" builtinId="11" customBuiltin="1"/>
  </cellStyles>
  <dxfs count="386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externalLink" Target="externalLinks/externalLink28.xml"/><Relationship Id="rId68" Type="http://schemas.openxmlformats.org/officeDocument/2006/relationships/externalLink" Target="externalLinks/externalLink33.xml"/><Relationship Id="rId76" Type="http://schemas.openxmlformats.org/officeDocument/2006/relationships/externalLink" Target="externalLinks/externalLink41.xml"/><Relationship Id="rId84" Type="http://schemas.openxmlformats.org/officeDocument/2006/relationships/externalLink" Target="externalLinks/externalLink49.xml"/><Relationship Id="rId89" Type="http://schemas.openxmlformats.org/officeDocument/2006/relationships/externalLink" Target="externalLinks/externalLink54.xml"/><Relationship Id="rId7" Type="http://schemas.openxmlformats.org/officeDocument/2006/relationships/worksheet" Target="worksheets/sheet4.xml"/><Relationship Id="rId71" Type="http://schemas.openxmlformats.org/officeDocument/2006/relationships/externalLink" Target="externalLinks/externalLink36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9" Type="http://schemas.openxmlformats.org/officeDocument/2006/relationships/worksheet" Target="worksheets/sheet26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66" Type="http://schemas.openxmlformats.org/officeDocument/2006/relationships/externalLink" Target="externalLinks/externalLink31.xml"/><Relationship Id="rId74" Type="http://schemas.openxmlformats.org/officeDocument/2006/relationships/externalLink" Target="externalLinks/externalLink39.xml"/><Relationship Id="rId79" Type="http://schemas.openxmlformats.org/officeDocument/2006/relationships/externalLink" Target="externalLinks/externalLink44.xml"/><Relationship Id="rId87" Type="http://schemas.openxmlformats.org/officeDocument/2006/relationships/externalLink" Target="externalLinks/externalLink52.xml"/><Relationship Id="rId5" Type="http://schemas.openxmlformats.org/officeDocument/2006/relationships/chartsheet" Target="chartsheets/sheet3.xml"/><Relationship Id="rId61" Type="http://schemas.openxmlformats.org/officeDocument/2006/relationships/externalLink" Target="externalLinks/externalLink26.xml"/><Relationship Id="rId82" Type="http://schemas.openxmlformats.org/officeDocument/2006/relationships/externalLink" Target="externalLinks/externalLink47.xml"/><Relationship Id="rId90" Type="http://schemas.openxmlformats.org/officeDocument/2006/relationships/externalLink" Target="externalLinks/externalLink55.xml"/><Relationship Id="rId19" Type="http://schemas.openxmlformats.org/officeDocument/2006/relationships/worksheet" Target="worksheets/sheet1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64" Type="http://schemas.openxmlformats.org/officeDocument/2006/relationships/externalLink" Target="externalLinks/externalLink29.xml"/><Relationship Id="rId69" Type="http://schemas.openxmlformats.org/officeDocument/2006/relationships/externalLink" Target="externalLinks/externalLink34.xml"/><Relationship Id="rId77" Type="http://schemas.openxmlformats.org/officeDocument/2006/relationships/externalLink" Target="externalLinks/externalLink42.xml"/><Relationship Id="rId8" Type="http://schemas.openxmlformats.org/officeDocument/2006/relationships/worksheet" Target="worksheets/sheet5.xml"/><Relationship Id="rId51" Type="http://schemas.openxmlformats.org/officeDocument/2006/relationships/externalLink" Target="externalLinks/externalLink16.xml"/><Relationship Id="rId72" Type="http://schemas.openxmlformats.org/officeDocument/2006/relationships/externalLink" Target="externalLinks/externalLink37.xml"/><Relationship Id="rId80" Type="http://schemas.openxmlformats.org/officeDocument/2006/relationships/externalLink" Target="externalLinks/externalLink45.xml"/><Relationship Id="rId85" Type="http://schemas.openxmlformats.org/officeDocument/2006/relationships/externalLink" Target="externalLinks/externalLink50.xml"/><Relationship Id="rId93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Relationship Id="rId67" Type="http://schemas.openxmlformats.org/officeDocument/2006/relationships/externalLink" Target="externalLinks/externalLink32.xml"/><Relationship Id="rId20" Type="http://schemas.openxmlformats.org/officeDocument/2006/relationships/worksheet" Target="worksheets/sheet17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externalLink" Target="externalLinks/externalLink27.xml"/><Relationship Id="rId70" Type="http://schemas.openxmlformats.org/officeDocument/2006/relationships/externalLink" Target="externalLinks/externalLink35.xml"/><Relationship Id="rId75" Type="http://schemas.openxmlformats.org/officeDocument/2006/relationships/externalLink" Target="externalLinks/externalLink40.xml"/><Relationship Id="rId83" Type="http://schemas.openxmlformats.org/officeDocument/2006/relationships/externalLink" Target="externalLinks/externalLink48.xml"/><Relationship Id="rId88" Type="http://schemas.openxmlformats.org/officeDocument/2006/relationships/externalLink" Target="externalLinks/externalLink53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8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externalLink" Target="externalLinks/externalLink30.xml"/><Relationship Id="rId73" Type="http://schemas.openxmlformats.org/officeDocument/2006/relationships/externalLink" Target="externalLinks/externalLink38.xml"/><Relationship Id="rId78" Type="http://schemas.openxmlformats.org/officeDocument/2006/relationships/externalLink" Target="externalLinks/externalLink43.xml"/><Relationship Id="rId81" Type="http://schemas.openxmlformats.org/officeDocument/2006/relationships/externalLink" Target="externalLinks/externalLink46.xml"/><Relationship Id="rId86" Type="http://schemas.openxmlformats.org/officeDocument/2006/relationships/externalLink" Target="externalLinks/externalLink51.xml"/><Relationship Id="rId94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2014-15 FCS ADMINISTRATIVE COST % OVER COST ANALYSIS </a:t>
            </a:r>
          </a:p>
          <a:p>
            <a:pPr>
              <a:defRPr sz="1400"/>
            </a:pPr>
            <a:r>
              <a:rPr lang="en-US" sz="1400"/>
              <a:t>TOTAL EXPENDITURES EXCLUDING</a:t>
            </a:r>
            <a:r>
              <a:rPr lang="en-US" sz="1400" baseline="0"/>
              <a:t> TRANSFERS</a:t>
            </a:r>
            <a:endParaRPr lang="en-US" sz="14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Data'!$J$6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BCE-40BC-B818-376420B2FB6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BCE-40BC-B818-376420B2FB6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BCE-40BC-B818-376420B2FB6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BCE-40BC-B818-376420B2FB6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5-4BCE-40BC-B818-376420B2FB6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Data'!$I$7:$I$35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Florida State College at Jacksonville</c:v>
                </c:pt>
                <c:pt idx="3">
                  <c:v>College of Central Florida</c:v>
                </c:pt>
                <c:pt idx="4">
                  <c:v>Pasco-Hernando State College</c:v>
                </c:pt>
                <c:pt idx="5">
                  <c:v>Santa Fe College</c:v>
                </c:pt>
                <c:pt idx="6">
                  <c:v>Pensacola State College</c:v>
                </c:pt>
                <c:pt idx="7">
                  <c:v>State College of Florida, Manatee-Sarasota</c:v>
                </c:pt>
                <c:pt idx="8">
                  <c:v>Broward College</c:v>
                </c:pt>
                <c:pt idx="9">
                  <c:v>Florida SouthWestern State College</c:v>
                </c:pt>
                <c:pt idx="10">
                  <c:v>Valencia College</c:v>
                </c:pt>
                <c:pt idx="11">
                  <c:v>Miami Dade College</c:v>
                </c:pt>
                <c:pt idx="12">
                  <c:v>FCS</c:v>
                </c:pt>
                <c:pt idx="13">
                  <c:v>Polk State College</c:v>
                </c:pt>
                <c:pt idx="14">
                  <c:v>Tallahassee Community College</c:v>
                </c:pt>
                <c:pt idx="15">
                  <c:v>Gulf Coast State College</c:v>
                </c:pt>
                <c:pt idx="16">
                  <c:v>Hillsborough Community College</c:v>
                </c:pt>
                <c:pt idx="17">
                  <c:v>Seminole State College of Florida</c:v>
                </c:pt>
                <c:pt idx="18">
                  <c:v>North Florida Community College</c:v>
                </c:pt>
                <c:pt idx="19">
                  <c:v>Daytona State College</c:v>
                </c:pt>
                <c:pt idx="20">
                  <c:v>Eastern Florida State College</c:v>
                </c:pt>
                <c:pt idx="21">
                  <c:v>Chipola College</c:v>
                </c:pt>
                <c:pt idx="22">
                  <c:v>Lake-Sumter State College</c:v>
                </c:pt>
                <c:pt idx="23">
                  <c:v>Northwest Florida State College</c:v>
                </c:pt>
                <c:pt idx="24">
                  <c:v>St. Petersburg College</c:v>
                </c:pt>
                <c:pt idx="25">
                  <c:v>South Florida State College</c:v>
                </c:pt>
                <c:pt idx="26">
                  <c:v>Florida Gateway College</c:v>
                </c:pt>
                <c:pt idx="27">
                  <c:v>Florida Keys Community College</c:v>
                </c:pt>
                <c:pt idx="28">
                  <c:v>St. Johns River State College</c:v>
                </c:pt>
              </c:strCache>
            </c:strRef>
          </c:cat>
          <c:val>
            <c:numRef>
              <c:f>'Chart Data'!$J$7:$J$35</c:f>
              <c:numCache>
                <c:formatCode>0.00%</c:formatCode>
                <c:ptCount val="29"/>
                <c:pt idx="0">
                  <c:v>3.8829683766610355E-2</c:v>
                </c:pt>
                <c:pt idx="1">
                  <c:v>4.4754481597557398E-2</c:v>
                </c:pt>
                <c:pt idx="2">
                  <c:v>6.0196814345259142E-2</c:v>
                </c:pt>
                <c:pt idx="3">
                  <c:v>6.1545267587000324E-2</c:v>
                </c:pt>
                <c:pt idx="4">
                  <c:v>6.1597327948912581E-2</c:v>
                </c:pt>
                <c:pt idx="5">
                  <c:v>6.2053323761779668E-2</c:v>
                </c:pt>
                <c:pt idx="6">
                  <c:v>6.6862262393039759E-2</c:v>
                </c:pt>
                <c:pt idx="7">
                  <c:v>6.7796208713151715E-2</c:v>
                </c:pt>
                <c:pt idx="8">
                  <c:v>7.0855721844430355E-2</c:v>
                </c:pt>
                <c:pt idx="9">
                  <c:v>7.4116621843463917E-2</c:v>
                </c:pt>
                <c:pt idx="10">
                  <c:v>7.5009592336070949E-2</c:v>
                </c:pt>
                <c:pt idx="11">
                  <c:v>7.5387392687820673E-2</c:v>
                </c:pt>
                <c:pt idx="12">
                  <c:v>7.678519087525916E-2</c:v>
                </c:pt>
                <c:pt idx="13">
                  <c:v>7.775704016434698E-2</c:v>
                </c:pt>
                <c:pt idx="14">
                  <c:v>7.7961133660571877E-2</c:v>
                </c:pt>
                <c:pt idx="15">
                  <c:v>7.9187714104655624E-2</c:v>
                </c:pt>
                <c:pt idx="16">
                  <c:v>8.3898321641639476E-2</c:v>
                </c:pt>
                <c:pt idx="17">
                  <c:v>8.8185658923439839E-2</c:v>
                </c:pt>
                <c:pt idx="18">
                  <c:v>9.0876531497369711E-2</c:v>
                </c:pt>
                <c:pt idx="19">
                  <c:v>9.4663086891654549E-2</c:v>
                </c:pt>
                <c:pt idx="20">
                  <c:v>9.909638880349593E-2</c:v>
                </c:pt>
                <c:pt idx="21">
                  <c:v>0.10213221250587486</c:v>
                </c:pt>
                <c:pt idx="22">
                  <c:v>0.10262912993103109</c:v>
                </c:pt>
                <c:pt idx="23">
                  <c:v>0.10544715306898228</c:v>
                </c:pt>
                <c:pt idx="24">
                  <c:v>0.10569076883849131</c:v>
                </c:pt>
                <c:pt idx="25">
                  <c:v>0.10667783945696033</c:v>
                </c:pt>
                <c:pt idx="26">
                  <c:v>0.1084135000071095</c:v>
                </c:pt>
                <c:pt idx="27">
                  <c:v>0.11956800729876552</c:v>
                </c:pt>
                <c:pt idx="28">
                  <c:v>0.13038714349501032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CE-40BC-B818-376420B2FB63}"/>
            </c:ext>
          </c:extLst>
        </c:ser>
        <c:ser>
          <c:idx val="1"/>
          <c:order val="1"/>
          <c:tx>
            <c:strRef>
              <c:f>'Chart Data'!$K$6</c:f>
              <c:strCache>
                <c:ptCount val="1"/>
                <c:pt idx="0">
                  <c:v>CHANGE OVER PRIOR YEAR</c:v>
                </c:pt>
              </c:strCache>
            </c:strRef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 Data'!$K$7:$K$35</c:f>
              <c:numCache>
                <c:formatCode>0.00%</c:formatCode>
                <c:ptCount val="29"/>
                <c:pt idx="0">
                  <c:v>1.0070307788011754E-3</c:v>
                </c:pt>
                <c:pt idx="1">
                  <c:v>2.8345552646799332E-3</c:v>
                </c:pt>
                <c:pt idx="2">
                  <c:v>8.3965120416240602E-4</c:v>
                </c:pt>
                <c:pt idx="3">
                  <c:v>4.0196720229044719E-3</c:v>
                </c:pt>
                <c:pt idx="4">
                  <c:v>-3.9688523632137596E-3</c:v>
                </c:pt>
                <c:pt idx="5">
                  <c:v>6.0966237510113111E-3</c:v>
                </c:pt>
                <c:pt idx="6">
                  <c:v>-9.5656260308367991E-3</c:v>
                </c:pt>
                <c:pt idx="7">
                  <c:v>3.6733951051576147E-3</c:v>
                </c:pt>
                <c:pt idx="8">
                  <c:v>2.1933725694205791E-3</c:v>
                </c:pt>
                <c:pt idx="9">
                  <c:v>-3.1472839356329885E-3</c:v>
                </c:pt>
                <c:pt idx="10">
                  <c:v>6.8556714398510105E-3</c:v>
                </c:pt>
                <c:pt idx="11">
                  <c:v>8.3722103785541235E-3</c:v>
                </c:pt>
                <c:pt idx="12">
                  <c:v>4.014443091495068E-3</c:v>
                </c:pt>
                <c:pt idx="13">
                  <c:v>8.3863042313158803E-3</c:v>
                </c:pt>
                <c:pt idx="14">
                  <c:v>3.9762956085596796E-3</c:v>
                </c:pt>
                <c:pt idx="15">
                  <c:v>6.5423431161972662E-3</c:v>
                </c:pt>
                <c:pt idx="16">
                  <c:v>1.9426736812888229E-3</c:v>
                </c:pt>
                <c:pt idx="17">
                  <c:v>-1.127894179067862E-3</c:v>
                </c:pt>
                <c:pt idx="18">
                  <c:v>1.5561855435216848E-2</c:v>
                </c:pt>
                <c:pt idx="19">
                  <c:v>2.5311088138379456E-3</c:v>
                </c:pt>
                <c:pt idx="20">
                  <c:v>-1.1709520441831184E-3</c:v>
                </c:pt>
                <c:pt idx="21">
                  <c:v>1.222953703159467E-2</c:v>
                </c:pt>
                <c:pt idx="22">
                  <c:v>-8.9607693770604735E-4</c:v>
                </c:pt>
                <c:pt idx="23">
                  <c:v>3.0561658520352933E-2</c:v>
                </c:pt>
                <c:pt idx="24">
                  <c:v>1.2394737970180258E-2</c:v>
                </c:pt>
                <c:pt idx="25">
                  <c:v>-1.9463971614636921E-3</c:v>
                </c:pt>
                <c:pt idx="26">
                  <c:v>7.7181195932443242E-3</c:v>
                </c:pt>
                <c:pt idx="27">
                  <c:v>-1.6774892810017039E-2</c:v>
                </c:pt>
                <c:pt idx="28">
                  <c:v>3.0681122421716278E-3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CE-40BC-B818-376420B2F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8477312"/>
        <c:axId val="238478848"/>
      </c:barChart>
      <c:catAx>
        <c:axId val="238477312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General" sourceLinked="0"/>
        <c:majorTickMark val="cross"/>
        <c:minorTickMark val="none"/>
        <c:tickLblPos val="low"/>
        <c:crossAx val="238478848"/>
        <c:crosses val="autoZero"/>
        <c:auto val="0"/>
        <c:lblAlgn val="ctr"/>
        <c:lblOffset val="100"/>
        <c:noMultiLvlLbl val="0"/>
      </c:catAx>
      <c:valAx>
        <c:axId val="238478848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238477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>
                <a:effectLst/>
              </a:rPr>
              <a:t>2014-15 FCS ADMINISTRATIVE COST PER FUNDABLE FTE AND % OVER COST ANALYSIS TOTAL EXPENDITURES EXCLUDING TRANSFERS</a:t>
            </a:r>
            <a:endParaRPr lang="en-US" sz="9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482272121635108"/>
          <c:y val="0.11550310007322807"/>
          <c:w val="0.63379031095165861"/>
          <c:h val="0.79341783411163003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'Chart Data'!$F$6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607-4B18-B8FE-5BE4C5D7562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607-4B18-B8FE-5BE4C5D7562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607-4B18-B8FE-5BE4C5D756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Pasco-Hernando State College</c:v>
                </c:pt>
                <c:pt idx="3">
                  <c:v>State College of Florida, Manatee-Sarasota</c:v>
                </c:pt>
                <c:pt idx="4">
                  <c:v>College of Central Florida</c:v>
                </c:pt>
                <c:pt idx="5">
                  <c:v>Santa Fe College</c:v>
                </c:pt>
                <c:pt idx="6">
                  <c:v>Florida State College at Jacksonville</c:v>
                </c:pt>
                <c:pt idx="7">
                  <c:v>Broward College</c:v>
                </c:pt>
                <c:pt idx="8">
                  <c:v>Valencia College</c:v>
                </c:pt>
                <c:pt idx="9">
                  <c:v>Miami Dade College</c:v>
                </c:pt>
                <c:pt idx="10">
                  <c:v>Hillsborough Community College</c:v>
                </c:pt>
                <c:pt idx="11">
                  <c:v>Tallahassee Community College</c:v>
                </c:pt>
                <c:pt idx="12">
                  <c:v>Florida SouthWestern State College</c:v>
                </c:pt>
                <c:pt idx="13">
                  <c:v>FCS</c:v>
                </c:pt>
                <c:pt idx="14">
                  <c:v>Seminole State College of Florida</c:v>
                </c:pt>
                <c:pt idx="15">
                  <c:v>Pensacola State College</c:v>
                </c:pt>
                <c:pt idx="16">
                  <c:v>Polk State College</c:v>
                </c:pt>
                <c:pt idx="17">
                  <c:v>Gulf Coast State College</c:v>
                </c:pt>
                <c:pt idx="18">
                  <c:v>Eastern Florida State College</c:v>
                </c:pt>
                <c:pt idx="19">
                  <c:v>Daytona State College</c:v>
                </c:pt>
                <c:pt idx="20">
                  <c:v>Northwest Florida State College</c:v>
                </c:pt>
                <c:pt idx="21">
                  <c:v>St. Petersburg College</c:v>
                </c:pt>
                <c:pt idx="22">
                  <c:v>Lake-Sumter State College</c:v>
                </c:pt>
                <c:pt idx="23">
                  <c:v>St. Johns River State College</c:v>
                </c:pt>
                <c:pt idx="24">
                  <c:v>Florida Gateway College</c:v>
                </c:pt>
                <c:pt idx="25">
                  <c:v>South Florida State College</c:v>
                </c:pt>
                <c:pt idx="26">
                  <c:v>North Florida Community College</c:v>
                </c:pt>
                <c:pt idx="27">
                  <c:v>Chipola College</c:v>
                </c:pt>
                <c:pt idx="28">
                  <c:v>Florida Keys Community College</c:v>
                </c:pt>
              </c:strCache>
            </c:strRef>
          </c:cat>
          <c:val>
            <c:numRef>
              <c:f>'Chart Data'!$F$7:$F$35</c:f>
              <c:numCache>
                <c:formatCode>0.00%</c:formatCode>
                <c:ptCount val="29"/>
                <c:pt idx="0">
                  <c:v>3.8829683766610355E-2</c:v>
                </c:pt>
                <c:pt idx="1">
                  <c:v>4.4754481597557398E-2</c:v>
                </c:pt>
                <c:pt idx="2">
                  <c:v>6.1597327948912581E-2</c:v>
                </c:pt>
                <c:pt idx="3">
                  <c:v>6.7796208713151715E-2</c:v>
                </c:pt>
                <c:pt idx="4">
                  <c:v>6.1545267587000324E-2</c:v>
                </c:pt>
                <c:pt idx="5">
                  <c:v>6.2053323761779668E-2</c:v>
                </c:pt>
                <c:pt idx="6">
                  <c:v>6.0196814345259142E-2</c:v>
                </c:pt>
                <c:pt idx="7">
                  <c:v>7.0855721844430355E-2</c:v>
                </c:pt>
                <c:pt idx="8">
                  <c:v>7.5009592336070949E-2</c:v>
                </c:pt>
                <c:pt idx="9">
                  <c:v>7.5387392687820673E-2</c:v>
                </c:pt>
                <c:pt idx="10">
                  <c:v>8.3898321641639476E-2</c:v>
                </c:pt>
                <c:pt idx="11">
                  <c:v>7.7961133660571877E-2</c:v>
                </c:pt>
                <c:pt idx="12">
                  <c:v>7.4116621843463917E-2</c:v>
                </c:pt>
                <c:pt idx="13">
                  <c:v>7.678519087525916E-2</c:v>
                </c:pt>
                <c:pt idx="14">
                  <c:v>8.8185658923439839E-2</c:v>
                </c:pt>
                <c:pt idx="15">
                  <c:v>6.6862262393039759E-2</c:v>
                </c:pt>
                <c:pt idx="16">
                  <c:v>7.775704016434698E-2</c:v>
                </c:pt>
                <c:pt idx="17">
                  <c:v>7.9187714104655624E-2</c:v>
                </c:pt>
                <c:pt idx="18">
                  <c:v>9.909638880349593E-2</c:v>
                </c:pt>
                <c:pt idx="19">
                  <c:v>9.4663086891654549E-2</c:v>
                </c:pt>
                <c:pt idx="20">
                  <c:v>0.10544715306898228</c:v>
                </c:pt>
                <c:pt idx="21">
                  <c:v>0.10569076883849131</c:v>
                </c:pt>
                <c:pt idx="22">
                  <c:v>0.10262912993103109</c:v>
                </c:pt>
                <c:pt idx="23">
                  <c:v>0.13038714349501032</c:v>
                </c:pt>
                <c:pt idx="24">
                  <c:v>0.1084135000071095</c:v>
                </c:pt>
                <c:pt idx="25">
                  <c:v>0.10667783945696033</c:v>
                </c:pt>
                <c:pt idx="26">
                  <c:v>9.0876531497369711E-2</c:v>
                </c:pt>
                <c:pt idx="27">
                  <c:v>0.10213221250587486</c:v>
                </c:pt>
                <c:pt idx="28">
                  <c:v>0.11956800729876552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07-4B18-B8FE-5BE4C5D75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8590592"/>
        <c:axId val="238592384"/>
      </c:barChart>
      <c:barChart>
        <c:barDir val="bar"/>
        <c:grouping val="clustered"/>
        <c:varyColors val="0"/>
        <c:ser>
          <c:idx val="1"/>
          <c:order val="0"/>
          <c:tx>
            <c:strRef>
              <c:f>'Chart Data'!$G$6</c:f>
              <c:strCache>
                <c:ptCount val="1"/>
                <c:pt idx="0">
                  <c:v>ADMINISTRATIVE COST PER FUNDABLE FTE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607-4B18-B8FE-5BE4C5D7562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607-4B18-B8FE-5BE4C5D7562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607-4B18-B8FE-5BE4C5D7562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607-4B18-B8FE-5BE4C5D75625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9-A607-4B18-B8FE-5BE4C5D756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Palm Beach State College</c:v>
                </c:pt>
                <c:pt idx="1">
                  <c:v>Indian River State College</c:v>
                </c:pt>
                <c:pt idx="2">
                  <c:v>Pasco-Hernando State College</c:v>
                </c:pt>
                <c:pt idx="3">
                  <c:v>State College of Florida, Manatee-Sarasota</c:v>
                </c:pt>
                <c:pt idx="4">
                  <c:v>College of Central Florida</c:v>
                </c:pt>
                <c:pt idx="5">
                  <c:v>Santa Fe College</c:v>
                </c:pt>
                <c:pt idx="6">
                  <c:v>Florida State College at Jacksonville</c:v>
                </c:pt>
                <c:pt idx="7">
                  <c:v>Broward College</c:v>
                </c:pt>
                <c:pt idx="8">
                  <c:v>Valencia College</c:v>
                </c:pt>
                <c:pt idx="9">
                  <c:v>Miami Dade College</c:v>
                </c:pt>
                <c:pt idx="10">
                  <c:v>Hillsborough Community College</c:v>
                </c:pt>
                <c:pt idx="11">
                  <c:v>Tallahassee Community College</c:v>
                </c:pt>
                <c:pt idx="12">
                  <c:v>Florida SouthWestern State College</c:v>
                </c:pt>
                <c:pt idx="13">
                  <c:v>FCS</c:v>
                </c:pt>
                <c:pt idx="14">
                  <c:v>Seminole State College of Florida</c:v>
                </c:pt>
                <c:pt idx="15">
                  <c:v>Pensacola State College</c:v>
                </c:pt>
                <c:pt idx="16">
                  <c:v>Polk State College</c:v>
                </c:pt>
                <c:pt idx="17">
                  <c:v>Gulf Coast State College</c:v>
                </c:pt>
                <c:pt idx="18">
                  <c:v>Eastern Florida State College</c:v>
                </c:pt>
                <c:pt idx="19">
                  <c:v>Daytona State College</c:v>
                </c:pt>
                <c:pt idx="20">
                  <c:v>Northwest Florida State College</c:v>
                </c:pt>
                <c:pt idx="21">
                  <c:v>St. Petersburg College</c:v>
                </c:pt>
                <c:pt idx="22">
                  <c:v>Lake-Sumter State College</c:v>
                </c:pt>
                <c:pt idx="23">
                  <c:v>St. Johns River State College</c:v>
                </c:pt>
                <c:pt idx="24">
                  <c:v>Florida Gateway College</c:v>
                </c:pt>
                <c:pt idx="25">
                  <c:v>South Florida State College</c:v>
                </c:pt>
                <c:pt idx="26">
                  <c:v>North Florida Community College</c:v>
                </c:pt>
                <c:pt idx="27">
                  <c:v>Chipola College</c:v>
                </c:pt>
                <c:pt idx="28">
                  <c:v>Florida Keys Community College</c:v>
                </c:pt>
              </c:strCache>
            </c:strRef>
          </c:cat>
          <c:val>
            <c:numRef>
              <c:f>'Chart Data'!$G$7:$G$35</c:f>
              <c:numCache>
                <c:formatCode>_("$"* #,##0_);_("$"* \(#,##0\);_("$"* "-"??_);_(@_)</c:formatCode>
                <c:ptCount val="29"/>
                <c:pt idx="0">
                  <c:v>221.37659586240201</c:v>
                </c:pt>
                <c:pt idx="1">
                  <c:v>272.32206427084822</c:v>
                </c:pt>
                <c:pt idx="2">
                  <c:v>358.06625696003744</c:v>
                </c:pt>
                <c:pt idx="3">
                  <c:v>368.51798557887565</c:v>
                </c:pt>
                <c:pt idx="4">
                  <c:v>395.45363833290014</c:v>
                </c:pt>
                <c:pt idx="5">
                  <c:v>400.76964715922293</c:v>
                </c:pt>
                <c:pt idx="6">
                  <c:v>403.25667678975952</c:v>
                </c:pt>
                <c:pt idx="7">
                  <c:v>412.89857365257137</c:v>
                </c:pt>
                <c:pt idx="8">
                  <c:v>419.72144497020093</c:v>
                </c:pt>
                <c:pt idx="9">
                  <c:v>419.92423484355999</c:v>
                </c:pt>
                <c:pt idx="10">
                  <c:v>465.19806660088801</c:v>
                </c:pt>
                <c:pt idx="11">
                  <c:v>471.15262145262153</c:v>
                </c:pt>
                <c:pt idx="12">
                  <c:v>473.00859615268649</c:v>
                </c:pt>
                <c:pt idx="13">
                  <c:v>474.34720418459614</c:v>
                </c:pt>
                <c:pt idx="14">
                  <c:v>491.94937773575123</c:v>
                </c:pt>
                <c:pt idx="15">
                  <c:v>495.72760457670711</c:v>
                </c:pt>
                <c:pt idx="16">
                  <c:v>509.86969223996476</c:v>
                </c:pt>
                <c:pt idx="17">
                  <c:v>593.80344879442578</c:v>
                </c:pt>
                <c:pt idx="18">
                  <c:v>637.32726138148075</c:v>
                </c:pt>
                <c:pt idx="19">
                  <c:v>671.90895343297279</c:v>
                </c:pt>
                <c:pt idx="20">
                  <c:v>686.19841485886593</c:v>
                </c:pt>
                <c:pt idx="21">
                  <c:v>729.48575566290094</c:v>
                </c:pt>
                <c:pt idx="22">
                  <c:v>790.66118347866654</c:v>
                </c:pt>
                <c:pt idx="23">
                  <c:v>887.00085763293316</c:v>
                </c:pt>
                <c:pt idx="24">
                  <c:v>1018.550092402464</c:v>
                </c:pt>
                <c:pt idx="25">
                  <c:v>1024.8985851372463</c:v>
                </c:pt>
                <c:pt idx="26">
                  <c:v>1060.4839910647804</c:v>
                </c:pt>
                <c:pt idx="27">
                  <c:v>1087.6791046860812</c:v>
                </c:pt>
                <c:pt idx="28">
                  <c:v>1610.5848720486356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07-4B18-B8FE-5BE4C5D75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38595456"/>
        <c:axId val="238593920"/>
      </c:barChart>
      <c:catAx>
        <c:axId val="2385905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592384"/>
        <c:crosses val="autoZero"/>
        <c:auto val="1"/>
        <c:lblAlgn val="ctr"/>
        <c:lblOffset val="100"/>
        <c:noMultiLvlLbl val="0"/>
      </c:catAx>
      <c:valAx>
        <c:axId val="238592384"/>
        <c:scaling>
          <c:orientation val="minMax"/>
          <c:max val="0.15000000000000002"/>
          <c:min val="0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238590592"/>
        <c:crosses val="autoZero"/>
        <c:crossBetween val="between"/>
      </c:valAx>
      <c:valAx>
        <c:axId val="238593920"/>
        <c:scaling>
          <c:orientation val="minMax"/>
          <c:max val="2100"/>
          <c:min val="0"/>
        </c:scaling>
        <c:delete val="0"/>
        <c:axPos val="t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238595456"/>
        <c:crosses val="max"/>
        <c:crossBetween val="between"/>
      </c:valAx>
      <c:catAx>
        <c:axId val="238595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3859392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2014-15 FCS % OF INSTITUTIONAL SUPPORT EXCLUDED FROM ADMINISTRATIVE COST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Data'!$C$6</c:f>
              <c:strCache>
                <c:ptCount val="1"/>
                <c:pt idx="0">
                  <c:v>% OF INSTITUTIONAL SUPPORT EXCLUDED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E40-447E-B29F-409DB4C2D97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E40-447E-B29F-409DB4C2D97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E40-447E-B29F-409DB4C2D976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E40-447E-B29F-409DB4C2D97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E40-447E-B29F-409DB4C2D97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E40-447E-B29F-409DB4C2D976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7-FE40-447E-B29F-409DB4C2D97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Data'!$B$7:$B$35</c:f>
              <c:strCache>
                <c:ptCount val="29"/>
                <c:pt idx="0">
                  <c:v>St. Petersburg College</c:v>
                </c:pt>
                <c:pt idx="1">
                  <c:v>South Florida State College</c:v>
                </c:pt>
                <c:pt idx="2">
                  <c:v>Eastern Florida State College</c:v>
                </c:pt>
                <c:pt idx="3">
                  <c:v>St. Johns River State College</c:v>
                </c:pt>
                <c:pt idx="4">
                  <c:v>Daytona State College</c:v>
                </c:pt>
                <c:pt idx="5">
                  <c:v>Indian River State College</c:v>
                </c:pt>
                <c:pt idx="6">
                  <c:v>Gulf Coast State College</c:v>
                </c:pt>
                <c:pt idx="7">
                  <c:v>Chipola College</c:v>
                </c:pt>
                <c:pt idx="8">
                  <c:v>Northwest Florida State College</c:v>
                </c:pt>
                <c:pt idx="9">
                  <c:v>Florida Keys Community College</c:v>
                </c:pt>
                <c:pt idx="10">
                  <c:v>Florida Gateway College</c:v>
                </c:pt>
                <c:pt idx="11">
                  <c:v>Seminole State College of Florida</c:v>
                </c:pt>
                <c:pt idx="12">
                  <c:v>Lake-Sumter State College</c:v>
                </c:pt>
                <c:pt idx="13">
                  <c:v>Valencia College</c:v>
                </c:pt>
                <c:pt idx="14">
                  <c:v>North Florida Community College</c:v>
                </c:pt>
                <c:pt idx="15">
                  <c:v>Florida SouthWestern State College</c:v>
                </c:pt>
                <c:pt idx="16">
                  <c:v>FCS</c:v>
                </c:pt>
                <c:pt idx="17">
                  <c:v>Hillsborough Community College</c:v>
                </c:pt>
                <c:pt idx="18">
                  <c:v>Broward College</c:v>
                </c:pt>
                <c:pt idx="19">
                  <c:v>Polk State College</c:v>
                </c:pt>
                <c:pt idx="20">
                  <c:v>Miami Dade College</c:v>
                </c:pt>
                <c:pt idx="21">
                  <c:v>Palm Beach State College</c:v>
                </c:pt>
                <c:pt idx="22">
                  <c:v>Pasco-Hernando State College</c:v>
                </c:pt>
                <c:pt idx="23">
                  <c:v>College of Central Florida</c:v>
                </c:pt>
                <c:pt idx="24">
                  <c:v>Tallahassee Community College</c:v>
                </c:pt>
                <c:pt idx="25">
                  <c:v>Pensacola State College</c:v>
                </c:pt>
                <c:pt idx="26">
                  <c:v>Florida State College at Jacksonville</c:v>
                </c:pt>
                <c:pt idx="27">
                  <c:v>Santa Fe College</c:v>
                </c:pt>
                <c:pt idx="28">
                  <c:v>State College of Florida, Manatee-Sarasota</c:v>
                </c:pt>
              </c:strCache>
            </c:strRef>
          </c:cat>
          <c:val>
            <c:numRef>
              <c:f>'Chart Data'!$C$7:$C$35</c:f>
              <c:numCache>
                <c:formatCode>0.00%</c:formatCode>
                <c:ptCount val="29"/>
                <c:pt idx="0">
                  <c:v>0.21631090932142902</c:v>
                </c:pt>
                <c:pt idx="1">
                  <c:v>0.38808172434543037</c:v>
                </c:pt>
                <c:pt idx="2">
                  <c:v>0.4182310353987414</c:v>
                </c:pt>
                <c:pt idx="3">
                  <c:v>0.43442931302378651</c:v>
                </c:pt>
                <c:pt idx="4">
                  <c:v>0.46126239821424087</c:v>
                </c:pt>
                <c:pt idx="5">
                  <c:v>0.51972123044321039</c:v>
                </c:pt>
                <c:pt idx="6">
                  <c:v>0.5255479217912874</c:v>
                </c:pt>
                <c:pt idx="7">
                  <c:v>0.53897775975949958</c:v>
                </c:pt>
                <c:pt idx="8">
                  <c:v>0.54207515029419806</c:v>
                </c:pt>
                <c:pt idx="9">
                  <c:v>0.55501489812056781</c:v>
                </c:pt>
                <c:pt idx="10">
                  <c:v>0.56242896655329289</c:v>
                </c:pt>
                <c:pt idx="11">
                  <c:v>0.56415111223787706</c:v>
                </c:pt>
                <c:pt idx="12">
                  <c:v>0.56427078081866211</c:v>
                </c:pt>
                <c:pt idx="13">
                  <c:v>0.56428921179302904</c:v>
                </c:pt>
                <c:pt idx="14">
                  <c:v>0.56887153800824986</c:v>
                </c:pt>
                <c:pt idx="15">
                  <c:v>0.56923761771427273</c:v>
                </c:pt>
                <c:pt idx="16">
                  <c:v>0.57756623216098191</c:v>
                </c:pt>
                <c:pt idx="17">
                  <c:v>0.60840668917757978</c:v>
                </c:pt>
                <c:pt idx="18">
                  <c:v>0.61202714202464392</c:v>
                </c:pt>
                <c:pt idx="19">
                  <c:v>0.62396715785699164</c:v>
                </c:pt>
                <c:pt idx="20">
                  <c:v>0.62831052036487989</c:v>
                </c:pt>
                <c:pt idx="21">
                  <c:v>0.63255899953365091</c:v>
                </c:pt>
                <c:pt idx="22">
                  <c:v>0.656133955280226</c:v>
                </c:pt>
                <c:pt idx="23">
                  <c:v>0.65910801309302114</c:v>
                </c:pt>
                <c:pt idx="24">
                  <c:v>0.65957913732618967</c:v>
                </c:pt>
                <c:pt idx="25">
                  <c:v>0.6632272086343014</c:v>
                </c:pt>
                <c:pt idx="26">
                  <c:v>0.66441607673295366</c:v>
                </c:pt>
                <c:pt idx="27">
                  <c:v>0.67162990832851588</c:v>
                </c:pt>
                <c:pt idx="28">
                  <c:v>0.7318913577176438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40-447E-B29F-409DB4C2D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667264"/>
        <c:axId val="238668800"/>
      </c:barChart>
      <c:catAx>
        <c:axId val="238667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38668800"/>
        <c:crosses val="autoZero"/>
        <c:auto val="1"/>
        <c:lblAlgn val="ctr"/>
        <c:lblOffset val="100"/>
        <c:noMultiLvlLbl val="0"/>
      </c:catAx>
      <c:valAx>
        <c:axId val="23866880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238667264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/kOZ8f8aQdh/24hgl/QcLg7e6zxHmAxSnqVktU6Rqb+6DrSJIsdcuOKES4qrA9oAiPm/fDLUl6Rwl2hYRdS/eg==" saltValue="yhyzzRlQX26Gvrr29vd/xA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kq5mvbLVNpX192UKUJx3lpU9+IW9kwqWScSoFDKYo9V639CNpQpxmF2Ac5CbxYHbdNDCAjZ2VGGjOO5XcwgchQ==" saltValue="bD9eV9a9Xvq0iKcrXKaWGQ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08" workbookViewId="0" zoomToFit="1"/>
  </sheetViews>
  <sheetProtection algorithmName="SHA-512" hashValue="kEb+rOgeFgIrvE26cIahtmE5hGOLijoNZE+zErAdrp1Ze0VhBcB9hja4GhgBv/a9XuwupFs8B2/Sjhsjl1OKHQ==" saltValue="p+2bE2rgiPJFKgBF81fFhw==" spinCount="100000" content="1" objects="1"/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Percent of Administrative Cost over Cost Analysis Total Expenses excluding transfers." title="Admin Cost percent over Cost Analysis Total Expens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0.90526</cdr:x>
      <cdr:y>0.83677</cdr:y>
    </cdr:from>
    <cdr:to>
      <cdr:x>0.97391</cdr:x>
      <cdr:y>0.88398</cdr:y>
    </cdr:to>
    <cdr:sp macro="" textlink="'Summary Analytics'!$E$39">
      <cdr:nvSpPr>
        <cdr:cNvPr id="3" name="TextBox 1"/>
        <cdr:cNvSpPr txBox="1"/>
      </cdr:nvSpPr>
      <cdr:spPr>
        <a:xfrm xmlns:a="http://schemas.openxmlformats.org/drawingml/2006/main">
          <a:off x="7823921" y="5259076"/>
          <a:ext cx="593326" cy="296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B236F5A-2A2A-44E0-8633-034C67B3C35F}" type="TxLink">
            <a:rPr lang="en-US" sz="1100"/>
            <a:pPr/>
            <a:t>9.16%</a:t>
          </a:fld>
          <a:endParaRPr lang="en-US" sz="1100"/>
        </a:p>
      </cdr:txBody>
    </cdr:sp>
  </cdr:relSizeAnchor>
  <cdr:relSizeAnchor xmlns:cdr="http://schemas.openxmlformats.org/drawingml/2006/chartDrawing">
    <cdr:from>
      <cdr:x>0.85817</cdr:x>
      <cdr:y>0.8374</cdr:y>
    </cdr:from>
    <cdr:to>
      <cdr:x>0.92051</cdr:x>
      <cdr:y>0.88336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7416933" y="5263035"/>
          <a:ext cx="538790" cy="288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This chart shows the FCS Admin Cost Per Fundable FTE and % Over COst Analysis Total Expenditures" title="FCS Admin Cost Per FT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0.86475</cdr:x>
      <cdr:y>0.81807</cdr:y>
    </cdr:from>
    <cdr:to>
      <cdr:x>0.9334</cdr:x>
      <cdr:y>0.86553</cdr:y>
    </cdr:to>
    <cdr:sp macro="" textlink="'Summary Analytics'!$G$39">
      <cdr:nvSpPr>
        <cdr:cNvPr id="2" name="TextBox 1"/>
        <cdr:cNvSpPr txBox="1"/>
      </cdr:nvSpPr>
      <cdr:spPr>
        <a:xfrm xmlns:a="http://schemas.openxmlformats.org/drawingml/2006/main">
          <a:off x="7496091" y="5146702"/>
          <a:ext cx="595096" cy="298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E6EEE655-5218-4113-A5AB-5B7506E82EEA}" type="TxLink">
            <a:rPr lang="en-US" sz="1050"/>
            <a:pPr/>
            <a:t> $1,389 </a:t>
          </a:fld>
          <a:endParaRPr lang="en-US" sz="1050"/>
        </a:p>
      </cdr:txBody>
    </cdr:sp>
  </cdr:relSizeAnchor>
  <cdr:relSizeAnchor xmlns:cdr="http://schemas.openxmlformats.org/drawingml/2006/chartDrawing">
    <cdr:from>
      <cdr:x>0.82198</cdr:x>
      <cdr:y>0.81768</cdr:y>
    </cdr:from>
    <cdr:to>
      <cdr:x>0.88432</cdr:x>
      <cdr:y>0.86364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25367" y="5144259"/>
          <a:ext cx="540398" cy="289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8264"/>
    <xdr:graphicFrame macro="">
      <xdr:nvGraphicFramePr>
        <xdr:cNvPr id="2" name="Chart 1" descr="This chart shows the percent of institutional support excluded from the administrative cost total." title="% of Institutional Support Excluded from Total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0.86916</cdr:x>
      <cdr:y>0.8709</cdr:y>
    </cdr:from>
    <cdr:to>
      <cdr:x>0.93781</cdr:x>
      <cdr:y>0.91808</cdr:y>
    </cdr:to>
    <cdr:sp macro="" textlink="'Summary Analytics'!$D$39">
      <cdr:nvSpPr>
        <cdr:cNvPr id="2" name="TextBox 1"/>
        <cdr:cNvSpPr txBox="1"/>
      </cdr:nvSpPr>
      <cdr:spPr>
        <a:xfrm xmlns:a="http://schemas.openxmlformats.org/drawingml/2006/main">
          <a:off x="7511945" y="5473553"/>
          <a:ext cx="593326" cy="296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299607C-994C-450F-803D-075989BB46FF}" type="TxLink">
            <a:rPr lang="en-US" sz="1100"/>
            <a:pPr/>
            <a:t>51.56%</a:t>
          </a:fld>
          <a:endParaRPr lang="en-US" sz="1100"/>
        </a:p>
      </cdr:txBody>
    </cdr:sp>
  </cdr:relSizeAnchor>
  <cdr:relSizeAnchor xmlns:cdr="http://schemas.openxmlformats.org/drawingml/2006/chartDrawing">
    <cdr:from>
      <cdr:x>0.8194</cdr:x>
      <cdr:y>0.86966</cdr:y>
    </cdr:from>
    <cdr:to>
      <cdr:x>0.88175</cdr:x>
      <cdr:y>0.9156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085800" y="5465800"/>
          <a:ext cx="539122" cy="28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Eastern%20Florida/1%20Eastern%202014-15%20CA2%20CWE%20corrected%20rev%2012071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Daytona\Original\Daytona%20SC%20CA2%20Report%202012-13%2010-18-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FL%20SouthWestern/6%20SouthWestern%202014-15%20CA2-12031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dison\Original\Edison%20State%20College%20FY13%20Cost%20Analysis%20Revised%2012.2.13%20SRS%2012-2-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FSC%20Jax/7%20FSC%20at%20Jacksonville%202014-15%20CA2%201216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SC%20Jax\Original\FSC%20Jacksonville%202012-13%20CA2%209-9-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Florida%20Keys/Florida%20Keys%202014-15%20CA2%201204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Keys\Original\Florida%20Keys%202012-13%20CA2%2010-10-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Gulf%20Coast/Gulf%20Coast%202014-15%20CA2%20with%20CWE%20corrected%20SRF%201022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Gulf%20Coast\Original\Gulf%20Coast%202012-13%20CA2%209-9-13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Hillsborough/10%20Hillsborough%202014-15%20CA2_10%2013%2015%20with%20CWE%20corrected%20SRF%201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astern%20Florida\Original\1%20Eastern%20Florida%202012-13%20CA2%2010-3-1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Hillsborough\Original\10%20Hillsborough%202012-13%20CA2%2012-6-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Indian%20River/11%20Indian%20River%202014-15%20CA2%20Final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Indian%20River\Original\11%20Indian%20River%202012-13%20CA2%209-9-13%20Final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Florida%20Gateway/12%20Gateway%202014-15%20CA2%20SRF%20100115%20rec%20102015%20revised%2012021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Gateway\Original\12%20Florida%20Gateway%202012-13%2010-3-13%20232P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Lake%20Sumter/13%20Lake%20Sumter%202014-15%20CA2%20with%20CWE%20corrected%20SRF%2010191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Lake%20Sumter\Original\13%20Lake-Sumter%202012-13%20CA2%209-12-13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SCF%20Manatee/15%20SCF%20Manatee%20Sarasota%202014-15%20CA2%20with%20CWE%20corrected_Admin_Cost_FINAL%20010816%20revised%20LW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SCF-Manatee\14%20SCF%20Manatee%20Sarasota%202013-14%20CA2%20(rev)%2010-30-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Miami%20Dade/FY%2014-15%20Cost%20Analysis%20-%2015%20Miami%20Dade%202014-15%20CA2%20(112015)%20-(REV%2012111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Broward/Broward%202014-15%20CA2%2012111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Miami%20Dade\Original\15%20Miami%20Dade%202012-13%20CA2%209-9-1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North%20Florida/16%20North%20Florida%202014-15%20CA2%20with%20CWE%20corrected%20102015%201202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Northwest%20Florida/Northwest%20Florida%202014-15%20CA2%201202201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Northwest%20Florida\NWFSC%202012-13%20CA2%2010212013%20330pm%20SRS%2011-21-1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Palm%20Beach/18%20Palm%20Beach%202014-15%20CA2%20(2)%20with%20CWE%20corrected%20111715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Palm%20Beach\18%20Palm%20Beach%202014-15%20CA2%20(2)%20with%20CWE%20corrected%20111715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Pasco%20Hernando/FINAL%20%209-30-15%2019%20Pasco%20Herndando%202014-15%20CA2%20revised%20102015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asco-Hernando\Original\FINAL%20PHCC%2019%20Pasco-Hernando%202012-13%20CA2%2010-1-13%20SR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Pensacola/Pensacola%202014-15%20CA2%20final%20corrections%20nov%205%20SRF%20110515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ensacola\Original\Copy%20of%20cost%20analysis%20report%2012-13%20Pensacola%20State%20and%20Admin%20Co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Broward\Original\2%20Broward%202012-13%20CA2%209-9-13%20after%20Assignment%20and%20Workday%20Transfers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Polk/21%20Polk%202014-15%20CA2%20Revised%2011061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olk\Original\21%20Polk%202012-13%20CA2%209-9-13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St.%20Johns%20River/22%20St%20%20Johns%20River%202014-15%20CA2%20-%20revised%2012%202%2015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St.%20Johns%20River\22%20St%20%20Johns%20River%202014-15%20CA2%20with%20CWE%20corrected%20112315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St.%20Petersburg/23%20St%20%20Petersburg%202014-15%20CA2%20with%20CWE%20corrected%20SRF%20101915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t%20Petersburg\Original\23%20St%20Petersburg%202012-13%20CA2%20SRS%2010-16-2013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Santa%20Fe/24%20Santa%20Fe%202014-15%20CA2%2010212015%20430pm%20with%20Revised%20Voc%20%20Prep%20120315%20cs%20FINAL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anta%20Fe\Original\24%20Santa%20Fe%202012-13%20CA2%20SRS%2010-7-1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Seminole/25%20Seminole%202014-15%20CA2%20120315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eminole\Original\25%20Seminole%202012-13%20CA2%209-9-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Central%20Florida/3%20Central%20FL%202014-15%20CA2%2010-21-15%20with%20CWE%20corrected%20SRF%20102215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South%20Florida/26%20South%20Florida%202014-15%20CA2%20CWE%20corrected%20SRF%20101915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outh%20Florida\26%20South%20Florida%202012-13%20CA2%209-9-13%20SRS%209-17-1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Tallahassee/TCC%202014-15%20CA2%20Template%20SRF%20093015%20CWE%20REVISED%2012042015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Tallahassee\Final%2027%20Tallahassee%202013-14%20CA2%20(101314)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Valencia/Valencia%202014-15%20CA2%20with%20CWE%20Corrected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Valencia\Original\28%20Valencia%202012-13%20CA2%209-9-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Central%20Florida\3%20Central%20FL%202014-15%20CA2%2010-21-15%20with%20CWE%20corrected%20SRF%201022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Chipola/Chipola%202014-15%20CA2-updated%202015-12-0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Chipola\Original\Chipola%202012-13%20CA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Cost%20Analysis/Cost%20Analysis%20-%202014-15/Received%20from%20Colleges/Daytona/5%20Daytona%202014-15%20CA2%201203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71019369.384119496</v>
          </cell>
        </row>
        <row r="203">
          <cell r="I203">
            <v>21998.15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64699128.979999989</v>
          </cell>
        </row>
        <row r="203">
          <cell r="I203">
            <v>1200000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143476082.08358315</v>
          </cell>
        </row>
        <row r="203">
          <cell r="I203">
            <v>8037638.5599999996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9527353.5600000024</v>
          </cell>
        </row>
        <row r="203">
          <cell r="I203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30422058.789999992</v>
          </cell>
        </row>
        <row r="203">
          <cell r="I203">
            <v>503819.24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112392770.50472037</v>
          </cell>
        </row>
        <row r="203">
          <cell r="I203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82975270.047811285</v>
          </cell>
        </row>
        <row r="203">
          <cell r="I203">
            <v>1990843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18301554.509999998</v>
          </cell>
        </row>
        <row r="203">
          <cell r="I203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22706090.73</v>
          </cell>
        </row>
        <row r="203">
          <cell r="I203">
            <v>1237181.06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41225642.68017742</v>
          </cell>
        </row>
        <row r="203">
          <cell r="I203">
            <v>251000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335813768.79664958</v>
          </cell>
        </row>
        <row r="203">
          <cell r="I203">
            <v>36776041.980000004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178546132.97</v>
          </cell>
        </row>
        <row r="203">
          <cell r="I203">
            <v>2993039.78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9403285.8200000003</v>
          </cell>
        </row>
        <row r="203">
          <cell r="I203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31077265.290000003</v>
          </cell>
        </row>
        <row r="203">
          <cell r="I203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115627158.88560973</v>
          </cell>
        </row>
        <row r="173">
          <cell r="K173">
            <v>11978005.27</v>
          </cell>
        </row>
        <row r="203">
          <cell r="I203">
            <v>2280620.54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48623259.079999998</v>
          </cell>
        </row>
        <row r="203">
          <cell r="I203">
            <v>3835714.2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56504806.818999998</v>
          </cell>
        </row>
        <row r="203">
          <cell r="I203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49153545.349999994</v>
          </cell>
        </row>
        <row r="203">
          <cell r="I203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32124978.258767463</v>
          </cell>
        </row>
        <row r="203">
          <cell r="I203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144081351.11000001</v>
          </cell>
        </row>
        <row r="203">
          <cell r="I203">
            <v>625835.49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72524175.525507361</v>
          </cell>
        </row>
        <row r="203">
          <cell r="I203">
            <v>250000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73329905.103839323</v>
          </cell>
        </row>
        <row r="203">
          <cell r="I203">
            <v>175958.66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37499957.360000007</v>
          </cell>
        </row>
        <row r="203">
          <cell r="I203">
            <v>422123.28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21525419.821859509</v>
          </cell>
        </row>
        <row r="203">
          <cell r="I203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60052163.479868896</v>
          </cell>
        </row>
        <row r="203">
          <cell r="I203">
            <v>1000000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169684692.56100002</v>
          </cell>
        </row>
        <row r="203">
          <cell r="I203">
            <v>2000000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15524328.999999998</v>
          </cell>
        </row>
        <row r="203">
          <cell r="I203">
            <v>275000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Entry - CA2"/>
      <sheetName val="Data Entry - Admin Cost"/>
      <sheetName val="Prior Year - Admin Cost"/>
      <sheetName val="Checklist"/>
      <sheetName val="ICS 9.0000"/>
      <sheetName val="Extraordinary Costs"/>
      <sheetName val="CA2 Detail"/>
      <sheetName val="Prior Year - CA2"/>
      <sheetName val="Amount Change"/>
      <sheetName val="% Change"/>
      <sheetName val="College Data"/>
    </sheetNames>
    <sheetDataSet>
      <sheetData sheetId="0"/>
      <sheetData sheetId="1"/>
      <sheetData sheetId="2"/>
      <sheetData sheetId="3"/>
      <sheetData sheetId="4"/>
      <sheetData sheetId="5"/>
      <sheetData sheetId="6">
        <row r="121">
          <cell r="V121">
            <v>81748997.703997165</v>
          </cell>
        </row>
        <row r="203">
          <cell r="I203">
            <v>1300000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9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3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zoomScaleNormal="100" zoomScaleSheetLayoutView="80" workbookViewId="0"/>
  </sheetViews>
  <sheetFormatPr defaultRowHeight="15" x14ac:dyDescent="0.2"/>
  <cols>
    <col min="1" max="1" width="9.140625" style="32"/>
    <col min="2" max="2" width="45.140625" style="32" customWidth="1"/>
    <col min="3" max="3" width="18.42578125" style="32" customWidth="1"/>
    <col min="4" max="4" width="20.7109375" style="32" customWidth="1"/>
    <col min="5" max="5" width="19.85546875" style="32" customWidth="1"/>
    <col min="6" max="6" width="13.28515625" style="32" customWidth="1"/>
    <col min="7" max="8" width="16.85546875" style="32" customWidth="1"/>
    <col min="9" max="9" width="19.140625" style="32" customWidth="1"/>
    <col min="10" max="10" width="11.140625" style="32" customWidth="1"/>
    <col min="11" max="12" width="9.140625" style="32"/>
    <col min="13" max="13" width="17.5703125" style="32" bestFit="1" customWidth="1"/>
    <col min="14" max="16384" width="9.140625" style="32"/>
  </cols>
  <sheetData>
    <row r="1" spans="1:13" ht="15.75" x14ac:dyDescent="0.25">
      <c r="B1" s="147" t="s">
        <v>174</v>
      </c>
      <c r="C1" s="141"/>
      <c r="D1" s="141"/>
      <c r="E1" s="141"/>
      <c r="F1" s="141"/>
      <c r="G1" s="141"/>
      <c r="H1" s="78"/>
      <c r="I1" s="74"/>
    </row>
    <row r="2" spans="1:13" ht="15.75" x14ac:dyDescent="0.25">
      <c r="B2" s="148" t="s">
        <v>289</v>
      </c>
      <c r="C2" s="141"/>
      <c r="D2" s="141"/>
      <c r="E2" s="141"/>
      <c r="F2" s="141"/>
      <c r="G2" s="141"/>
      <c r="H2" s="78"/>
      <c r="I2" s="74"/>
    </row>
    <row r="3" spans="1:13" ht="15.75" x14ac:dyDescent="0.25">
      <c r="B3" s="145" t="s">
        <v>180</v>
      </c>
      <c r="C3" s="141"/>
      <c r="D3" s="141"/>
      <c r="E3" s="141"/>
      <c r="F3" s="141"/>
      <c r="G3" s="141"/>
      <c r="H3" s="78"/>
      <c r="I3" s="74"/>
    </row>
    <row r="4" spans="1:13" ht="16.5" thickBot="1" x14ac:dyDescent="0.3">
      <c r="B4" s="33"/>
      <c r="C4" s="33"/>
      <c r="D4" s="33"/>
      <c r="E4" s="33"/>
      <c r="F4" s="33"/>
      <c r="H4" s="78"/>
    </row>
    <row r="5" spans="1:13" ht="15.75" x14ac:dyDescent="0.25">
      <c r="B5" s="34"/>
      <c r="C5" s="34"/>
      <c r="D5" s="34"/>
      <c r="E5" s="34"/>
      <c r="F5" s="34"/>
      <c r="H5" s="78"/>
      <c r="I5" s="105" t="s">
        <v>204</v>
      </c>
      <c r="J5" s="106"/>
    </row>
    <row r="6" spans="1:13" ht="102" x14ac:dyDescent="0.25">
      <c r="B6" s="35" t="s">
        <v>175</v>
      </c>
      <c r="C6" s="73" t="s">
        <v>195</v>
      </c>
      <c r="D6" s="36" t="s">
        <v>178</v>
      </c>
      <c r="E6" s="73" t="s">
        <v>193</v>
      </c>
      <c r="F6" s="36" t="s">
        <v>375</v>
      </c>
      <c r="G6" s="36" t="s">
        <v>194</v>
      </c>
      <c r="H6" s="78"/>
      <c r="I6" s="107" t="s">
        <v>376</v>
      </c>
      <c r="J6" s="108" t="s">
        <v>205</v>
      </c>
    </row>
    <row r="7" spans="1:13" ht="15.75" x14ac:dyDescent="0.25">
      <c r="A7" s="32">
        <v>1</v>
      </c>
      <c r="B7" s="37" t="s">
        <v>196</v>
      </c>
      <c r="C7" s="76">
        <v>7035583.1038424429</v>
      </c>
      <c r="D7" s="68">
        <v>0.4182310353987414</v>
      </c>
      <c r="E7" s="68">
        <v>9.909638880349593E-2</v>
      </c>
      <c r="F7" s="70">
        <v>11039.2</v>
      </c>
      <c r="G7" s="71">
        <v>637.32726138148075</v>
      </c>
      <c r="H7" s="78"/>
      <c r="I7" s="109">
        <v>0.10026734084767905</v>
      </c>
      <c r="J7" s="110">
        <v>-1.1709520441831184E-3</v>
      </c>
      <c r="M7" s="118"/>
    </row>
    <row r="8" spans="1:13" ht="15.75" x14ac:dyDescent="0.25">
      <c r="A8" s="32">
        <v>2</v>
      </c>
      <c r="B8" s="37" t="s">
        <v>148</v>
      </c>
      <c r="C8" s="76">
        <v>12438941.140000001</v>
      </c>
      <c r="D8" s="68">
        <v>0.61202714202464392</v>
      </c>
      <c r="E8" s="68">
        <v>7.0855721844430355E-2</v>
      </c>
      <c r="F8" s="70">
        <v>30125.9</v>
      </c>
      <c r="G8" s="71">
        <v>412.89857365257137</v>
      </c>
      <c r="H8" s="78"/>
      <c r="I8" s="109">
        <v>6.8662349275009776E-2</v>
      </c>
      <c r="J8" s="110">
        <v>2.1933725694205791E-3</v>
      </c>
    </row>
    <row r="9" spans="1:13" ht="15.75" x14ac:dyDescent="0.25">
      <c r="A9" s="32">
        <v>3</v>
      </c>
      <c r="B9" s="37" t="s">
        <v>149</v>
      </c>
      <c r="C9" s="76">
        <v>2281965.2200000002</v>
      </c>
      <c r="D9" s="68">
        <v>0.65910801309302114</v>
      </c>
      <c r="E9" s="68">
        <v>6.1545267587000324E-2</v>
      </c>
      <c r="F9" s="70">
        <v>5770.5</v>
      </c>
      <c r="G9" s="71">
        <v>395.45363833290014</v>
      </c>
      <c r="H9" s="78"/>
      <c r="I9" s="109">
        <v>5.7525595564095852E-2</v>
      </c>
      <c r="J9" s="110">
        <v>4.0196720229044719E-3</v>
      </c>
    </row>
    <row r="10" spans="1:13" ht="15.75" x14ac:dyDescent="0.25">
      <c r="A10" s="32">
        <v>4</v>
      </c>
      <c r="B10" s="37" t="s">
        <v>150</v>
      </c>
      <c r="C10" s="76">
        <v>1557447.71</v>
      </c>
      <c r="D10" s="68">
        <v>0.53897775975949958</v>
      </c>
      <c r="E10" s="68">
        <v>0.10213221250587486</v>
      </c>
      <c r="F10" s="70">
        <v>1431.9</v>
      </c>
      <c r="G10" s="71">
        <v>1087.6791046860812</v>
      </c>
      <c r="H10" s="78"/>
      <c r="I10" s="109">
        <v>8.9902675474280186E-2</v>
      </c>
      <c r="J10" s="110">
        <v>1.222953703159467E-2</v>
      </c>
    </row>
    <row r="11" spans="1:13" ht="15.75" x14ac:dyDescent="0.25">
      <c r="A11" s="32">
        <v>5</v>
      </c>
      <c r="B11" s="37" t="s">
        <v>151</v>
      </c>
      <c r="C11" s="76">
        <v>7615550.4600000009</v>
      </c>
      <c r="D11" s="68">
        <v>0.46126239821424087</v>
      </c>
      <c r="E11" s="68">
        <v>9.4663086891654549E-2</v>
      </c>
      <c r="F11" s="70">
        <v>11334.2</v>
      </c>
      <c r="G11" s="71">
        <v>671.90895343297279</v>
      </c>
      <c r="H11" s="78"/>
      <c r="I11" s="109">
        <v>9.2131978077816604E-2</v>
      </c>
      <c r="J11" s="110">
        <v>2.5311088138379456E-3</v>
      </c>
    </row>
    <row r="12" spans="1:13" ht="15.75" x14ac:dyDescent="0.25">
      <c r="A12" s="32">
        <v>6</v>
      </c>
      <c r="B12" s="37" t="s">
        <v>207</v>
      </c>
      <c r="C12" s="76">
        <v>4706340.93</v>
      </c>
      <c r="D12" s="68">
        <v>0.56923761771427273</v>
      </c>
      <c r="E12" s="68">
        <v>7.4116621843463917E-2</v>
      </c>
      <c r="F12" s="70">
        <v>9949.7999999999993</v>
      </c>
      <c r="G12" s="71">
        <v>473.00859615268649</v>
      </c>
      <c r="H12" s="78"/>
      <c r="I12" s="109">
        <v>7.7263905779096906E-2</v>
      </c>
      <c r="J12" s="110">
        <v>-3.1472839356329885E-3</v>
      </c>
    </row>
    <row r="13" spans="1:13" ht="15.75" x14ac:dyDescent="0.25">
      <c r="A13" s="32">
        <v>7</v>
      </c>
      <c r="B13" s="37" t="s">
        <v>152</v>
      </c>
      <c r="C13" s="76">
        <v>8152962.8399999999</v>
      </c>
      <c r="D13" s="68">
        <v>0.66441607673295366</v>
      </c>
      <c r="E13" s="68">
        <v>6.0196814345259142E-2</v>
      </c>
      <c r="F13" s="70">
        <v>20217.8</v>
      </c>
      <c r="G13" s="71">
        <v>403.25667678975952</v>
      </c>
      <c r="H13" s="78"/>
      <c r="I13" s="109">
        <v>5.9357163141096736E-2</v>
      </c>
      <c r="J13" s="110">
        <v>8.3965120416240602E-4</v>
      </c>
    </row>
    <row r="14" spans="1:13" ht="15.75" x14ac:dyDescent="0.25">
      <c r="A14" s="32">
        <v>8</v>
      </c>
      <c r="B14" s="37" t="s">
        <v>153</v>
      </c>
      <c r="C14" s="76">
        <v>1139166.68</v>
      </c>
      <c r="D14" s="68">
        <v>0.55501489812056781</v>
      </c>
      <c r="E14" s="68">
        <v>0.11956800729876552</v>
      </c>
      <c r="F14" s="70">
        <v>707.3</v>
      </c>
      <c r="G14" s="71">
        <v>1610.5848720486356</v>
      </c>
      <c r="H14" s="78"/>
      <c r="I14" s="109">
        <v>0.13634290010878256</v>
      </c>
      <c r="J14" s="110">
        <v>-1.6774892810017039E-2</v>
      </c>
    </row>
    <row r="15" spans="1:13" ht="15.75" x14ac:dyDescent="0.25">
      <c r="A15" s="32">
        <v>9</v>
      </c>
      <c r="B15" s="37" t="s">
        <v>154</v>
      </c>
      <c r="C15" s="76">
        <v>2369157</v>
      </c>
      <c r="D15" s="68">
        <v>0.5255479217912874</v>
      </c>
      <c r="E15" s="68">
        <v>7.9187714104655624E-2</v>
      </c>
      <c r="F15" s="70">
        <v>3989.8</v>
      </c>
      <c r="G15" s="71">
        <v>593.80344879442578</v>
      </c>
      <c r="H15" s="78"/>
      <c r="I15" s="109">
        <v>7.2645370988458358E-2</v>
      </c>
      <c r="J15" s="110">
        <v>6.5423431161972662E-3</v>
      </c>
    </row>
    <row r="16" spans="1:13" ht="15.75" x14ac:dyDescent="0.25">
      <c r="A16" s="32">
        <v>10</v>
      </c>
      <c r="B16" s="37" t="s">
        <v>155</v>
      </c>
      <c r="C16" s="76">
        <v>9429564.8100000005</v>
      </c>
      <c r="D16" s="68">
        <v>0.60840668917757978</v>
      </c>
      <c r="E16" s="68">
        <v>8.3898321641639476E-2</v>
      </c>
      <c r="F16" s="70">
        <v>20270</v>
      </c>
      <c r="G16" s="71">
        <v>465.19806660088801</v>
      </c>
      <c r="H16" s="78"/>
      <c r="I16" s="109">
        <v>8.1955647960350653E-2</v>
      </c>
      <c r="J16" s="110">
        <v>1.9426736812888229E-3</v>
      </c>
    </row>
    <row r="17" spans="1:10" ht="15.75" x14ac:dyDescent="0.25">
      <c r="A17" s="32">
        <v>11</v>
      </c>
      <c r="B17" s="37" t="s">
        <v>156</v>
      </c>
      <c r="C17" s="76">
        <v>3624416.05</v>
      </c>
      <c r="D17" s="68">
        <v>0.51972123044321039</v>
      </c>
      <c r="E17" s="68">
        <v>4.4754481597557398E-2</v>
      </c>
      <c r="F17" s="70">
        <v>13309.3</v>
      </c>
      <c r="G17" s="71">
        <v>272.32206427084822</v>
      </c>
      <c r="H17" s="78"/>
      <c r="I17" s="109">
        <v>4.1919926332877465E-2</v>
      </c>
      <c r="J17" s="110">
        <v>2.8345552646799332E-3</v>
      </c>
    </row>
    <row r="18" spans="1:10" ht="15.75" x14ac:dyDescent="0.25">
      <c r="A18" s="32">
        <v>12</v>
      </c>
      <c r="B18" s="37" t="s">
        <v>157</v>
      </c>
      <c r="C18" s="76">
        <v>1984135.5799999998</v>
      </c>
      <c r="D18" s="68">
        <v>0.56242896655329289</v>
      </c>
      <c r="E18" s="68">
        <v>0.1084135000071095</v>
      </c>
      <c r="F18" s="70">
        <v>1948</v>
      </c>
      <c r="G18" s="71">
        <v>1018.550092402464</v>
      </c>
      <c r="H18" s="78"/>
      <c r="I18" s="109">
        <v>0.10069538041386518</v>
      </c>
      <c r="J18" s="110">
        <v>7.7181195932443242E-3</v>
      </c>
    </row>
    <row r="19" spans="1:10" ht="15.75" x14ac:dyDescent="0.25">
      <c r="A19" s="32">
        <v>13</v>
      </c>
      <c r="B19" s="37" t="s">
        <v>288</v>
      </c>
      <c r="C19" s="76">
        <v>2203335.52</v>
      </c>
      <c r="D19" s="68">
        <v>0.56427078081866211</v>
      </c>
      <c r="E19" s="68">
        <v>0.10262912993103109</v>
      </c>
      <c r="F19" s="70">
        <v>2786.7</v>
      </c>
      <c r="G19" s="71">
        <v>790.66118347866654</v>
      </c>
      <c r="H19" s="78"/>
      <c r="I19" s="109">
        <v>0.10352520686873713</v>
      </c>
      <c r="J19" s="110">
        <v>-8.9607693770604735E-4</v>
      </c>
    </row>
    <row r="20" spans="1:10" ht="15.75" x14ac:dyDescent="0.25">
      <c r="A20" s="32">
        <v>14</v>
      </c>
      <c r="B20" s="37" t="s">
        <v>159</v>
      </c>
      <c r="C20" s="76">
        <v>2777925.4270921228</v>
      </c>
      <c r="D20" s="68">
        <v>0.7318913577176438</v>
      </c>
      <c r="E20" s="68">
        <v>6.7796208713151715E-2</v>
      </c>
      <c r="F20" s="70">
        <v>7538.1</v>
      </c>
      <c r="G20" s="71">
        <v>368.51798557887565</v>
      </c>
      <c r="H20" s="78"/>
      <c r="I20" s="109">
        <v>6.41228136079941E-2</v>
      </c>
      <c r="J20" s="110">
        <v>3.6733951051576147E-3</v>
      </c>
    </row>
    <row r="21" spans="1:10" ht="15.75" x14ac:dyDescent="0.25">
      <c r="A21" s="32">
        <v>15</v>
      </c>
      <c r="B21" s="37" t="s">
        <v>160</v>
      </c>
      <c r="C21" s="76">
        <v>22543674.540000003</v>
      </c>
      <c r="D21" s="68">
        <v>0.62831052036487989</v>
      </c>
      <c r="E21" s="68">
        <v>7.5387392687820673E-2</v>
      </c>
      <c r="F21" s="70">
        <v>53685.1</v>
      </c>
      <c r="G21" s="71">
        <v>419.92423484355999</v>
      </c>
      <c r="H21" s="78"/>
      <c r="I21" s="109">
        <v>6.7015182309266549E-2</v>
      </c>
      <c r="J21" s="110">
        <v>8.3722103785541235E-3</v>
      </c>
    </row>
    <row r="22" spans="1:10" ht="15.75" x14ac:dyDescent="0.25">
      <c r="A22" s="32">
        <v>16</v>
      </c>
      <c r="B22" s="37" t="s">
        <v>161</v>
      </c>
      <c r="C22" s="76">
        <v>854538</v>
      </c>
      <c r="D22" s="68">
        <v>0.56887153800824986</v>
      </c>
      <c r="E22" s="68">
        <v>9.0876531497369711E-2</v>
      </c>
      <c r="F22" s="70">
        <v>805.8</v>
      </c>
      <c r="G22" s="71">
        <v>1060.4839910647804</v>
      </c>
      <c r="H22" s="78"/>
      <c r="I22" s="109">
        <v>7.5314676062152863E-2</v>
      </c>
      <c r="J22" s="110">
        <v>1.5561855435216848E-2</v>
      </c>
    </row>
    <row r="23" spans="1:10" ht="15.75" x14ac:dyDescent="0.25">
      <c r="A23" s="32">
        <v>17</v>
      </c>
      <c r="B23" s="37" t="s">
        <v>162</v>
      </c>
      <c r="C23" s="76">
        <v>3277009.1500000004</v>
      </c>
      <c r="D23" s="68">
        <v>0.54207515029419806</v>
      </c>
      <c r="E23" s="68">
        <v>0.10544715306898228</v>
      </c>
      <c r="F23" s="70">
        <v>4775.6000000000004</v>
      </c>
      <c r="G23" s="71">
        <v>686.19841485886593</v>
      </c>
      <c r="H23" s="78"/>
      <c r="I23" s="109">
        <v>7.4885494548629347E-2</v>
      </c>
      <c r="J23" s="110">
        <v>3.0561658520352933E-2</v>
      </c>
    </row>
    <row r="24" spans="1:10" ht="15.75" x14ac:dyDescent="0.25">
      <c r="A24" s="32">
        <v>18</v>
      </c>
      <c r="B24" s="37" t="s">
        <v>163</v>
      </c>
      <c r="C24" s="76">
        <v>4401210.24</v>
      </c>
      <c r="D24" s="68">
        <v>0.63255899953365091</v>
      </c>
      <c r="E24" s="68">
        <v>3.8829683766610355E-2</v>
      </c>
      <c r="F24" s="70">
        <v>19881.099999999999</v>
      </c>
      <c r="G24" s="71">
        <v>221.37659586240201</v>
      </c>
      <c r="H24" s="78"/>
      <c r="I24" s="109">
        <v>3.782265298780918E-2</v>
      </c>
      <c r="J24" s="110">
        <v>1.0070307788011754E-3</v>
      </c>
    </row>
    <row r="25" spans="1:10" ht="15.75" x14ac:dyDescent="0.25">
      <c r="A25" s="32">
        <v>19</v>
      </c>
      <c r="B25" s="37" t="s">
        <v>208</v>
      </c>
      <c r="C25" s="76">
        <v>2758793.0900000003</v>
      </c>
      <c r="D25" s="68">
        <v>0.656133955280226</v>
      </c>
      <c r="E25" s="68">
        <v>6.1597327948912581E-2</v>
      </c>
      <c r="F25" s="70">
        <v>7704.7</v>
      </c>
      <c r="G25" s="71">
        <v>358.06625696003744</v>
      </c>
      <c r="H25" s="78"/>
      <c r="I25" s="109">
        <v>6.556618031212634E-2</v>
      </c>
      <c r="J25" s="110">
        <v>-3.9688523632137596E-3</v>
      </c>
    </row>
    <row r="26" spans="1:10" ht="15.75" x14ac:dyDescent="0.25">
      <c r="A26" s="32">
        <v>20</v>
      </c>
      <c r="B26" s="37" t="s">
        <v>164</v>
      </c>
      <c r="C26" s="76">
        <v>3778039.22</v>
      </c>
      <c r="D26" s="68">
        <v>0.6632272086343014</v>
      </c>
      <c r="E26" s="68">
        <v>6.6862262393039759E-2</v>
      </c>
      <c r="F26" s="70">
        <v>7621.2</v>
      </c>
      <c r="G26" s="71">
        <v>495.72760457670711</v>
      </c>
      <c r="H26" s="78"/>
      <c r="I26" s="109">
        <v>7.6427888423876558E-2</v>
      </c>
      <c r="J26" s="110">
        <v>-9.5656260308367991E-3</v>
      </c>
    </row>
    <row r="27" spans="1:10" ht="15.75" x14ac:dyDescent="0.25">
      <c r="A27" s="32">
        <v>21</v>
      </c>
      <c r="B27" s="37" t="s">
        <v>165</v>
      </c>
      <c r="C27" s="76">
        <v>3822034.2</v>
      </c>
      <c r="D27" s="68">
        <v>0.62396715785699164</v>
      </c>
      <c r="E27" s="68">
        <v>7.775704016434698E-2</v>
      </c>
      <c r="F27" s="70">
        <v>7496.1</v>
      </c>
      <c r="G27" s="71">
        <v>509.86969223996476</v>
      </c>
      <c r="H27" s="78"/>
      <c r="I27" s="109">
        <v>6.93707359330311E-2</v>
      </c>
      <c r="J27" s="110">
        <v>8.3863042313158803E-3</v>
      </c>
    </row>
    <row r="28" spans="1:10" ht="15.75" x14ac:dyDescent="0.25">
      <c r="A28" s="32">
        <v>22</v>
      </c>
      <c r="B28" s="37" t="s">
        <v>166</v>
      </c>
      <c r="C28" s="76">
        <v>4188684.1500000004</v>
      </c>
      <c r="D28" s="68">
        <v>0.43442931302378651</v>
      </c>
      <c r="E28" s="68">
        <v>0.13038714349501032</v>
      </c>
      <c r="F28" s="70">
        <v>4722.3</v>
      </c>
      <c r="G28" s="71">
        <v>887.00085763293316</v>
      </c>
      <c r="H28" s="78"/>
      <c r="I28" s="109">
        <v>0.12731903125283869</v>
      </c>
      <c r="J28" s="110">
        <v>3.0681122421716278E-3</v>
      </c>
    </row>
    <row r="29" spans="1:10" ht="15.75" x14ac:dyDescent="0.25">
      <c r="A29" s="32">
        <v>23</v>
      </c>
      <c r="B29" s="37" t="s">
        <v>167</v>
      </c>
      <c r="C29" s="76">
        <v>15161923.74</v>
      </c>
      <c r="D29" s="68">
        <v>0.21631090932142902</v>
      </c>
      <c r="E29" s="68">
        <v>0.10569076883849131</v>
      </c>
      <c r="F29" s="70">
        <v>20784.400000000001</v>
      </c>
      <c r="G29" s="71">
        <v>729.48575566290094</v>
      </c>
      <c r="H29" s="78"/>
      <c r="I29" s="109">
        <v>9.329603086831105E-2</v>
      </c>
      <c r="J29" s="110">
        <v>1.2394737970180258E-2</v>
      </c>
    </row>
    <row r="30" spans="1:10" ht="15.75" x14ac:dyDescent="0.25">
      <c r="A30" s="32">
        <v>24</v>
      </c>
      <c r="B30" s="37" t="s">
        <v>168</v>
      </c>
      <c r="C30" s="76">
        <v>4484852.8135000002</v>
      </c>
      <c r="D30" s="68">
        <v>0.67162990832851588</v>
      </c>
      <c r="E30" s="68">
        <v>6.2053323761779668E-2</v>
      </c>
      <c r="F30" s="70">
        <v>11190.6</v>
      </c>
      <c r="G30" s="71">
        <v>400.76964715922293</v>
      </c>
      <c r="H30" s="78"/>
      <c r="I30" s="109">
        <v>5.5956700010768357E-2</v>
      </c>
      <c r="J30" s="110">
        <v>6.0966237510113111E-3</v>
      </c>
    </row>
    <row r="31" spans="1:10" ht="15.75" x14ac:dyDescent="0.25">
      <c r="A31" s="32">
        <v>25</v>
      </c>
      <c r="B31" s="37" t="s">
        <v>169</v>
      </c>
      <c r="C31" s="76">
        <v>6451128.9699999997</v>
      </c>
      <c r="D31" s="68">
        <v>0.56415111223787706</v>
      </c>
      <c r="E31" s="68">
        <v>8.8185658923439839E-2</v>
      </c>
      <c r="F31" s="70">
        <v>13113.4</v>
      </c>
      <c r="G31" s="71">
        <v>491.94937773575123</v>
      </c>
      <c r="H31" s="78"/>
      <c r="I31" s="109">
        <v>8.9313553102507701E-2</v>
      </c>
      <c r="J31" s="110">
        <v>-1.127894179067862E-3</v>
      </c>
    </row>
    <row r="32" spans="1:10" ht="15.75" x14ac:dyDescent="0.25">
      <c r="A32" s="32">
        <v>26</v>
      </c>
      <c r="B32" s="37" t="s">
        <v>170</v>
      </c>
      <c r="C32" s="76">
        <v>2296285.2800000003</v>
      </c>
      <c r="D32" s="68">
        <v>0.38808172434543037</v>
      </c>
      <c r="E32" s="68">
        <v>0.10667783945696033</v>
      </c>
      <c r="F32" s="70">
        <v>2240.5</v>
      </c>
      <c r="G32" s="71">
        <v>1024.8985851372463</v>
      </c>
      <c r="H32" s="78"/>
      <c r="I32" s="109">
        <v>0.10862423661842402</v>
      </c>
      <c r="J32" s="110">
        <v>-1.9463971614636921E-3</v>
      </c>
    </row>
    <row r="33" spans="1:10" ht="15.75" x14ac:dyDescent="0.25">
      <c r="A33" s="32">
        <v>27</v>
      </c>
      <c r="B33" s="37" t="s">
        <v>171</v>
      </c>
      <c r="C33" s="76">
        <v>4603773.6100000003</v>
      </c>
      <c r="D33" s="68">
        <v>0.65957913732618967</v>
      </c>
      <c r="E33" s="68">
        <v>7.7961133660571877E-2</v>
      </c>
      <c r="F33" s="70">
        <v>9771.2999999999993</v>
      </c>
      <c r="G33" s="71">
        <v>471.15262145262153</v>
      </c>
      <c r="H33" s="78"/>
      <c r="I33" s="109">
        <v>7.3984838052012197E-2</v>
      </c>
      <c r="J33" s="110">
        <v>3.9762956085596796E-3</v>
      </c>
    </row>
    <row r="34" spans="1:10" ht="15.75" x14ac:dyDescent="0.25">
      <c r="A34" s="32">
        <v>28</v>
      </c>
      <c r="B34" s="37" t="s">
        <v>172</v>
      </c>
      <c r="C34" s="76">
        <v>12577960.43</v>
      </c>
      <c r="D34" s="68">
        <v>0.56428921179302904</v>
      </c>
      <c r="E34" s="68">
        <v>7.5009592336070949E-2</v>
      </c>
      <c r="F34" s="70">
        <v>29967.4</v>
      </c>
      <c r="G34" s="71">
        <v>419.72144497020093</v>
      </c>
      <c r="H34" s="78"/>
      <c r="I34" s="109">
        <v>6.8153920896219938E-2</v>
      </c>
      <c r="J34" s="110">
        <v>6.8556714398510105E-3</v>
      </c>
    </row>
    <row r="35" spans="1:10" ht="15.75" x14ac:dyDescent="0.25">
      <c r="B35" s="38" t="s">
        <v>177</v>
      </c>
      <c r="C35" s="77">
        <v>158516399.90443462</v>
      </c>
      <c r="D35" s="68">
        <v>0.57756623216098191</v>
      </c>
      <c r="E35" s="68">
        <v>7.678519087525916E-2</v>
      </c>
      <c r="F35" s="69">
        <v>334178.00000000006</v>
      </c>
      <c r="G35" s="67">
        <v>474.34720418459614</v>
      </c>
      <c r="H35" s="78"/>
      <c r="I35" s="109">
        <v>7.2770747783764092E-2</v>
      </c>
      <c r="J35" s="110">
        <v>4.014443091495068E-3</v>
      </c>
    </row>
    <row r="36" spans="1:10" ht="15.75" x14ac:dyDescent="0.25">
      <c r="B36" s="39"/>
      <c r="C36" s="39"/>
      <c r="D36" s="39"/>
      <c r="E36" s="39"/>
      <c r="H36" s="78"/>
      <c r="I36" s="111"/>
      <c r="J36" s="112"/>
    </row>
    <row r="37" spans="1:10" x14ac:dyDescent="0.2">
      <c r="B37" s="61" t="s">
        <v>190</v>
      </c>
      <c r="C37" s="61"/>
      <c r="D37" s="60">
        <v>0.7318913577176438</v>
      </c>
      <c r="E37" s="60">
        <v>0.13038714349501032</v>
      </c>
      <c r="F37" s="63">
        <v>53685.1</v>
      </c>
      <c r="G37" s="64">
        <v>1610.5848720486356</v>
      </c>
      <c r="H37" s="64"/>
      <c r="I37" s="113">
        <v>0.13634290010878256</v>
      </c>
      <c r="J37" s="112"/>
    </row>
    <row r="38" spans="1:10" x14ac:dyDescent="0.2">
      <c r="B38" s="61" t="s">
        <v>191</v>
      </c>
      <c r="C38" s="61"/>
      <c r="D38" s="60">
        <v>0.21631090932142902</v>
      </c>
      <c r="E38" s="60">
        <v>3.8829683766610355E-2</v>
      </c>
      <c r="F38" s="63">
        <v>707.3</v>
      </c>
      <c r="G38" s="64">
        <v>221.37659586240201</v>
      </c>
      <c r="H38" s="64"/>
      <c r="I38" s="113">
        <v>3.782265298780918E-2</v>
      </c>
      <c r="J38" s="112"/>
    </row>
    <row r="39" spans="1:10" ht="15.75" thickBot="1" x14ac:dyDescent="0.25">
      <c r="B39" s="61" t="s">
        <v>189</v>
      </c>
      <c r="C39" s="61"/>
      <c r="D39" s="60">
        <v>0.51558044839621475</v>
      </c>
      <c r="E39" s="60">
        <v>9.1557459728399959E-2</v>
      </c>
      <c r="F39" s="63">
        <v>52977.799999999996</v>
      </c>
      <c r="G39" s="64">
        <v>1389.2082761862337</v>
      </c>
      <c r="H39" s="64"/>
      <c r="I39" s="114">
        <v>9.8520247120973375E-2</v>
      </c>
      <c r="J39" s="115"/>
    </row>
    <row r="45" spans="1:10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sheetProtection algorithmName="SHA-512" hashValue="FwKXlI3Ty1ofd2xgLBp+50ylQZzcBCNT/NIk3nf/pdbxoYeKczWd5YoINfRcr+xMcfSeWXU7fmTbKFtenRxC7A==" saltValue="F0hNXgvpvdwQ++5JMDhjyA==" spinCount="100000" sheet="1" objects="1" scenarios="1"/>
  <conditionalFormatting sqref="D7:D34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4">
    <cfRule type="colorScale" priority="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7:G34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E7:E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7:I3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7:J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62" orientation="portrait" r:id="rId1"/>
  <headerFoot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207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3206895</v>
      </c>
      <c r="H8" s="10"/>
      <c r="I8" s="91">
        <v>1662698</v>
      </c>
      <c r="J8" s="91">
        <v>1544197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>
        <v>2704</v>
      </c>
      <c r="H9" s="17" t="s">
        <v>15</v>
      </c>
      <c r="I9" s="92">
        <v>2704</v>
      </c>
      <c r="J9" s="92">
        <v>0</v>
      </c>
      <c r="K9" s="91">
        <v>2704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/>
      <c r="H10" s="17"/>
      <c r="I10" s="92"/>
      <c r="J10" s="92"/>
      <c r="K10" s="91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931498</v>
      </c>
      <c r="H11" s="17" t="s">
        <v>15</v>
      </c>
      <c r="I11" s="92">
        <v>931498</v>
      </c>
      <c r="J11" s="92"/>
      <c r="K11" s="91">
        <v>931498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>
        <v>147295</v>
      </c>
      <c r="H12" s="17" t="s">
        <v>24</v>
      </c>
      <c r="I12" s="92"/>
      <c r="J12" s="92">
        <v>147295</v>
      </c>
      <c r="K12" s="91">
        <v>147295</v>
      </c>
      <c r="L12" s="18" t="s">
        <v>351</v>
      </c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310477</v>
      </c>
      <c r="H13" s="17" t="s">
        <v>15</v>
      </c>
      <c r="I13" s="92">
        <v>310477</v>
      </c>
      <c r="J13" s="92"/>
      <c r="K13" s="91">
        <v>310477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624264</v>
      </c>
      <c r="H14" s="17" t="s">
        <v>24</v>
      </c>
      <c r="I14" s="92"/>
      <c r="J14" s="92">
        <v>624264</v>
      </c>
      <c r="K14" s="91">
        <v>624264</v>
      </c>
      <c r="L14" s="18" t="s">
        <v>352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>
        <v>16603</v>
      </c>
      <c r="H16" s="17" t="s">
        <v>15</v>
      </c>
      <c r="I16" s="92">
        <v>16603</v>
      </c>
      <c r="J16" s="92"/>
      <c r="K16" s="91">
        <v>16603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772638</v>
      </c>
      <c r="H18" s="17" t="s">
        <v>24</v>
      </c>
      <c r="I18" s="92"/>
      <c r="J18" s="92">
        <v>772638</v>
      </c>
      <c r="K18" s="91">
        <v>772638</v>
      </c>
      <c r="L18" s="18" t="s">
        <v>353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401416</v>
      </c>
      <c r="H20" s="17" t="s">
        <v>15</v>
      </c>
      <c r="I20" s="92">
        <v>401416</v>
      </c>
      <c r="J20" s="92"/>
      <c r="K20" s="91">
        <v>401416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2561170</v>
      </c>
      <c r="H25" s="10"/>
      <c r="I25" s="91">
        <v>911978.92999999993</v>
      </c>
      <c r="J25" s="91">
        <v>1649191.07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2525711</v>
      </c>
      <c r="H28" s="17" t="s">
        <v>59</v>
      </c>
      <c r="I28" s="92">
        <v>909114.92999999993</v>
      </c>
      <c r="J28" s="92">
        <v>1616596.07</v>
      </c>
      <c r="K28" s="91">
        <v>2525711</v>
      </c>
      <c r="L28" s="18" t="s">
        <v>354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/>
      <c r="H30" s="17"/>
      <c r="I30" s="92"/>
      <c r="J30" s="92"/>
      <c r="K30" s="91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/>
      <c r="H31" s="17"/>
      <c r="I31" s="92"/>
      <c r="J31" s="92"/>
      <c r="K31" s="91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/>
      <c r="K32" s="91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/>
      <c r="H33" s="17"/>
      <c r="I33" s="92"/>
      <c r="J33" s="92"/>
      <c r="K33" s="91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>
        <v>2864</v>
      </c>
      <c r="H36" s="17" t="s">
        <v>15</v>
      </c>
      <c r="I36" s="92">
        <v>2864</v>
      </c>
      <c r="J36" s="92"/>
      <c r="K36" s="91">
        <v>2864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32595</v>
      </c>
      <c r="H40" s="17" t="s">
        <v>24</v>
      </c>
      <c r="I40" s="92"/>
      <c r="J40" s="92">
        <v>32595</v>
      </c>
      <c r="K40" s="91">
        <v>32595</v>
      </c>
      <c r="L40" s="18" t="s">
        <v>355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3845874</v>
      </c>
      <c r="H42" s="10"/>
      <c r="I42" s="91">
        <v>1679554</v>
      </c>
      <c r="J42" s="91">
        <v>2166320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1114755</v>
      </c>
      <c r="H43" s="17" t="s">
        <v>59</v>
      </c>
      <c r="I43" s="92">
        <v>278689</v>
      </c>
      <c r="J43" s="92">
        <v>836066</v>
      </c>
      <c r="K43" s="91">
        <v>1114755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/>
      <c r="H44" s="17"/>
      <c r="I44" s="92"/>
      <c r="J44" s="92"/>
      <c r="K44" s="91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849387</v>
      </c>
      <c r="H47" s="17" t="s">
        <v>15</v>
      </c>
      <c r="I47" s="92">
        <v>849387</v>
      </c>
      <c r="J47" s="92"/>
      <c r="K47" s="91">
        <v>849387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194833</v>
      </c>
      <c r="H49" s="17" t="s">
        <v>15</v>
      </c>
      <c r="I49" s="92">
        <v>194833</v>
      </c>
      <c r="J49" s="92"/>
      <c r="K49" s="91">
        <v>194833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>
        <v>181994</v>
      </c>
      <c r="H53" s="17" t="s">
        <v>15</v>
      </c>
      <c r="I53" s="92">
        <v>181994</v>
      </c>
      <c r="J53" s="92"/>
      <c r="K53" s="91">
        <v>181994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164656</v>
      </c>
      <c r="H54" s="17" t="s">
        <v>15</v>
      </c>
      <c r="I54" s="92">
        <v>164656</v>
      </c>
      <c r="J54" s="92"/>
      <c r="K54" s="91">
        <v>164656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512885</v>
      </c>
      <c r="H55" s="17" t="s">
        <v>24</v>
      </c>
      <c r="I55" s="92"/>
      <c r="J55" s="92">
        <v>512885</v>
      </c>
      <c r="K55" s="91">
        <v>512885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/>
      <c r="H56" s="17"/>
      <c r="I56" s="92"/>
      <c r="J56" s="92"/>
      <c r="K56" s="91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/>
      <c r="H59" s="17"/>
      <c r="I59" s="92"/>
      <c r="J59" s="92"/>
      <c r="K59" s="91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/>
      <c r="H60" s="17"/>
      <c r="I60" s="92"/>
      <c r="J60" s="92"/>
      <c r="K60" s="91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/>
      <c r="H61" s="17"/>
      <c r="I61" s="92"/>
      <c r="J61" s="92"/>
      <c r="K61" s="91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769756</v>
      </c>
      <c r="H62" s="17" t="s">
        <v>59</v>
      </c>
      <c r="I62" s="92">
        <v>9995</v>
      </c>
      <c r="J62" s="92">
        <v>759761</v>
      </c>
      <c r="K62" s="91">
        <v>769756</v>
      </c>
      <c r="L62" s="18" t="s">
        <v>356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57608</v>
      </c>
      <c r="H63" s="17" t="s">
        <v>24</v>
      </c>
      <c r="I63" s="92"/>
      <c r="J63" s="92">
        <v>57608</v>
      </c>
      <c r="K63" s="91">
        <v>57608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1311669</v>
      </c>
      <c r="H70" s="10"/>
      <c r="I70" s="91">
        <v>452110</v>
      </c>
      <c r="J70" s="91">
        <v>859559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>
        <v>64907</v>
      </c>
      <c r="H71" s="17" t="s">
        <v>24</v>
      </c>
      <c r="I71" s="92"/>
      <c r="J71" s="92">
        <v>64907</v>
      </c>
      <c r="K71" s="91">
        <v>64907</v>
      </c>
      <c r="L71" s="18" t="s">
        <v>357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1116684</v>
      </c>
      <c r="H72" s="17" t="s">
        <v>59</v>
      </c>
      <c r="I72" s="92">
        <v>452110</v>
      </c>
      <c r="J72" s="92">
        <v>664574</v>
      </c>
      <c r="K72" s="91">
        <v>1116684</v>
      </c>
      <c r="L72" s="18" t="s">
        <v>358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130078</v>
      </c>
      <c r="H73" s="17" t="s">
        <v>24</v>
      </c>
      <c r="I73" s="92"/>
      <c r="J73" s="92">
        <v>130078</v>
      </c>
      <c r="K73" s="91">
        <v>130078</v>
      </c>
      <c r="L73" s="18" t="s">
        <v>359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10925608</v>
      </c>
      <c r="H76" s="26"/>
      <c r="I76" s="95">
        <v>4706340.93</v>
      </c>
      <c r="J76" s="95">
        <v>6219267.0700000003</v>
      </c>
      <c r="K76" s="91">
        <v>10925608</v>
      </c>
      <c r="L76" s="27"/>
    </row>
    <row r="77" spans="1:12" ht="15.75" x14ac:dyDescent="0.25">
      <c r="F77" s="84" t="s">
        <v>200</v>
      </c>
      <c r="G77" s="96">
        <v>10925608</v>
      </c>
      <c r="H77" s="14"/>
      <c r="I77" s="86">
        <v>0.43076238228572722</v>
      </c>
      <c r="J77" s="86">
        <v>0.56923761771427273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'[11]CA2 Detail'!$V$121-'[11]CA2 Detail'!$I$203</f>
        <v>63499128.979999989</v>
      </c>
      <c r="J83" s="88">
        <v>7.4116621843463917E-2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025" priority="119" operator="notEqual">
      <formula>G15</formula>
    </cfRule>
    <cfRule type="cellIs" dxfId="3024" priority="120" operator="equal">
      <formula>G15</formula>
    </cfRule>
  </conditionalFormatting>
  <conditionalFormatting sqref="K16">
    <cfRule type="cellIs" dxfId="3023" priority="117" operator="notEqual">
      <formula>G16</formula>
    </cfRule>
    <cfRule type="cellIs" dxfId="3022" priority="118" operator="equal">
      <formula>G16</formula>
    </cfRule>
  </conditionalFormatting>
  <conditionalFormatting sqref="K17">
    <cfRule type="cellIs" dxfId="3021" priority="115" operator="notEqual">
      <formula>G17</formula>
    </cfRule>
    <cfRule type="cellIs" dxfId="3020" priority="116" operator="equal">
      <formula>G17</formula>
    </cfRule>
  </conditionalFormatting>
  <conditionalFormatting sqref="K18">
    <cfRule type="cellIs" dxfId="3019" priority="113" operator="notEqual">
      <formula>G18</formula>
    </cfRule>
    <cfRule type="cellIs" dxfId="3018" priority="114" operator="equal">
      <formula>G18</formula>
    </cfRule>
  </conditionalFormatting>
  <conditionalFormatting sqref="K19">
    <cfRule type="cellIs" dxfId="3017" priority="111" operator="notEqual">
      <formula>G19</formula>
    </cfRule>
    <cfRule type="cellIs" dxfId="3016" priority="112" operator="equal">
      <formula>G19</formula>
    </cfRule>
  </conditionalFormatting>
  <conditionalFormatting sqref="K20">
    <cfRule type="cellIs" dxfId="3015" priority="109" operator="notEqual">
      <formula>G20</formula>
    </cfRule>
    <cfRule type="cellIs" dxfId="3014" priority="110" operator="equal">
      <formula>G20</formula>
    </cfRule>
  </conditionalFormatting>
  <conditionalFormatting sqref="K21">
    <cfRule type="cellIs" dxfId="3013" priority="107" operator="notEqual">
      <formula>G21</formula>
    </cfRule>
    <cfRule type="cellIs" dxfId="3012" priority="108" operator="equal">
      <formula>G21</formula>
    </cfRule>
  </conditionalFormatting>
  <conditionalFormatting sqref="K22">
    <cfRule type="cellIs" dxfId="3011" priority="105" operator="notEqual">
      <formula>G22</formula>
    </cfRule>
    <cfRule type="cellIs" dxfId="3010" priority="106" operator="equal">
      <formula>G22</formula>
    </cfRule>
  </conditionalFormatting>
  <conditionalFormatting sqref="K23">
    <cfRule type="cellIs" dxfId="3009" priority="103" operator="notEqual">
      <formula>G23</formula>
    </cfRule>
    <cfRule type="cellIs" dxfId="3008" priority="104" operator="equal">
      <formula>G23</formula>
    </cfRule>
  </conditionalFormatting>
  <conditionalFormatting sqref="K24">
    <cfRule type="cellIs" dxfId="3007" priority="101" operator="notEqual">
      <formula>G24</formula>
    </cfRule>
    <cfRule type="cellIs" dxfId="3006" priority="102" operator="equal">
      <formula>G24</formula>
    </cfRule>
  </conditionalFormatting>
  <conditionalFormatting sqref="K26">
    <cfRule type="cellIs" dxfId="3005" priority="99" operator="notEqual">
      <formula>G26</formula>
    </cfRule>
    <cfRule type="cellIs" dxfId="3004" priority="100" operator="equal">
      <formula>G26</formula>
    </cfRule>
  </conditionalFormatting>
  <conditionalFormatting sqref="K27">
    <cfRule type="cellIs" dxfId="3003" priority="97" operator="notEqual">
      <formula>G27</formula>
    </cfRule>
    <cfRule type="cellIs" dxfId="3002" priority="98" operator="equal">
      <formula>G27</formula>
    </cfRule>
  </conditionalFormatting>
  <conditionalFormatting sqref="K28">
    <cfRule type="cellIs" dxfId="3001" priority="95" operator="notEqual">
      <formula>G28</formula>
    </cfRule>
    <cfRule type="cellIs" dxfId="3000" priority="96" operator="equal">
      <formula>G28</formula>
    </cfRule>
  </conditionalFormatting>
  <conditionalFormatting sqref="K29">
    <cfRule type="cellIs" dxfId="2999" priority="93" operator="notEqual">
      <formula>G29</formula>
    </cfRule>
    <cfRule type="cellIs" dxfId="2998" priority="94" operator="equal">
      <formula>G29</formula>
    </cfRule>
  </conditionalFormatting>
  <conditionalFormatting sqref="K30">
    <cfRule type="cellIs" dxfId="2997" priority="91" operator="notEqual">
      <formula>G30</formula>
    </cfRule>
    <cfRule type="cellIs" dxfId="2996" priority="92" operator="equal">
      <formula>G30</formula>
    </cfRule>
  </conditionalFormatting>
  <conditionalFormatting sqref="K31">
    <cfRule type="cellIs" dxfId="2995" priority="89" operator="notEqual">
      <formula>G31</formula>
    </cfRule>
    <cfRule type="cellIs" dxfId="2994" priority="90" operator="equal">
      <formula>G31</formula>
    </cfRule>
  </conditionalFormatting>
  <conditionalFormatting sqref="K32">
    <cfRule type="cellIs" dxfId="2993" priority="87" operator="notEqual">
      <formula>G32</formula>
    </cfRule>
    <cfRule type="cellIs" dxfId="2992" priority="88" operator="equal">
      <formula>G32</formula>
    </cfRule>
  </conditionalFormatting>
  <conditionalFormatting sqref="K33">
    <cfRule type="cellIs" dxfId="2991" priority="85" operator="notEqual">
      <formula>G33</formula>
    </cfRule>
    <cfRule type="cellIs" dxfId="2990" priority="86" operator="equal">
      <formula>G33</formula>
    </cfRule>
  </conditionalFormatting>
  <conditionalFormatting sqref="K34">
    <cfRule type="cellIs" dxfId="2989" priority="83" operator="notEqual">
      <formula>G34</formula>
    </cfRule>
    <cfRule type="cellIs" dxfId="2988" priority="84" operator="equal">
      <formula>G34</formula>
    </cfRule>
  </conditionalFormatting>
  <conditionalFormatting sqref="K35">
    <cfRule type="cellIs" dxfId="2987" priority="81" operator="notEqual">
      <formula>G35</formula>
    </cfRule>
    <cfRule type="cellIs" dxfId="2986" priority="82" operator="equal">
      <formula>G35</formula>
    </cfRule>
  </conditionalFormatting>
  <conditionalFormatting sqref="K36">
    <cfRule type="cellIs" dxfId="2985" priority="79" operator="notEqual">
      <formula>G36</formula>
    </cfRule>
    <cfRule type="cellIs" dxfId="2984" priority="80" operator="equal">
      <formula>G36</formula>
    </cfRule>
  </conditionalFormatting>
  <conditionalFormatting sqref="K37">
    <cfRule type="cellIs" dxfId="2983" priority="77" operator="notEqual">
      <formula>G37</formula>
    </cfRule>
    <cfRule type="cellIs" dxfId="2982" priority="78" operator="equal">
      <formula>G37</formula>
    </cfRule>
  </conditionalFormatting>
  <conditionalFormatting sqref="K38">
    <cfRule type="cellIs" dxfId="2981" priority="75" operator="notEqual">
      <formula>G38</formula>
    </cfRule>
    <cfRule type="cellIs" dxfId="2980" priority="76" operator="equal">
      <formula>G38</formula>
    </cfRule>
  </conditionalFormatting>
  <conditionalFormatting sqref="K39">
    <cfRule type="cellIs" dxfId="2979" priority="73" operator="notEqual">
      <formula>G39</formula>
    </cfRule>
    <cfRule type="cellIs" dxfId="2978" priority="74" operator="equal">
      <formula>G39</formula>
    </cfRule>
  </conditionalFormatting>
  <conditionalFormatting sqref="K40">
    <cfRule type="cellIs" dxfId="2977" priority="71" operator="notEqual">
      <formula>G40</formula>
    </cfRule>
    <cfRule type="cellIs" dxfId="2976" priority="72" operator="equal">
      <formula>G40</formula>
    </cfRule>
  </conditionalFormatting>
  <conditionalFormatting sqref="K41">
    <cfRule type="cellIs" dxfId="2975" priority="69" operator="notEqual">
      <formula>G41</formula>
    </cfRule>
    <cfRule type="cellIs" dxfId="2974" priority="70" operator="equal">
      <formula>G41</formula>
    </cfRule>
  </conditionalFormatting>
  <conditionalFormatting sqref="K43">
    <cfRule type="cellIs" dxfId="2973" priority="67" operator="notEqual">
      <formula>G43</formula>
    </cfRule>
    <cfRule type="cellIs" dxfId="2972" priority="68" operator="equal">
      <formula>G43</formula>
    </cfRule>
  </conditionalFormatting>
  <conditionalFormatting sqref="K44">
    <cfRule type="cellIs" dxfId="2971" priority="65" operator="notEqual">
      <formula>G44</formula>
    </cfRule>
    <cfRule type="cellIs" dxfId="2970" priority="66" operator="equal">
      <formula>G44</formula>
    </cfRule>
  </conditionalFormatting>
  <conditionalFormatting sqref="K45">
    <cfRule type="cellIs" dxfId="2969" priority="63" operator="notEqual">
      <formula>G45</formula>
    </cfRule>
    <cfRule type="cellIs" dxfId="2968" priority="64" operator="equal">
      <formula>G45</formula>
    </cfRule>
  </conditionalFormatting>
  <conditionalFormatting sqref="K46">
    <cfRule type="cellIs" dxfId="2967" priority="61" operator="notEqual">
      <formula>G46</formula>
    </cfRule>
    <cfRule type="cellIs" dxfId="2966" priority="62" operator="equal">
      <formula>G46</formula>
    </cfRule>
  </conditionalFormatting>
  <conditionalFormatting sqref="K47">
    <cfRule type="cellIs" dxfId="2965" priority="59" operator="notEqual">
      <formula>G47</formula>
    </cfRule>
    <cfRule type="cellIs" dxfId="2964" priority="60" operator="equal">
      <formula>G47</formula>
    </cfRule>
  </conditionalFormatting>
  <conditionalFormatting sqref="K48">
    <cfRule type="cellIs" dxfId="2963" priority="57" operator="notEqual">
      <formula>G48</formula>
    </cfRule>
    <cfRule type="cellIs" dxfId="2962" priority="58" operator="equal">
      <formula>G48</formula>
    </cfRule>
  </conditionalFormatting>
  <conditionalFormatting sqref="K49">
    <cfRule type="cellIs" dxfId="2961" priority="55" operator="notEqual">
      <formula>G49</formula>
    </cfRule>
    <cfRule type="cellIs" dxfId="2960" priority="56" operator="equal">
      <formula>G49</formula>
    </cfRule>
  </conditionalFormatting>
  <conditionalFormatting sqref="K50">
    <cfRule type="cellIs" dxfId="2959" priority="53" operator="notEqual">
      <formula>G50</formula>
    </cfRule>
    <cfRule type="cellIs" dxfId="2958" priority="54" operator="equal">
      <formula>G50</formula>
    </cfRule>
  </conditionalFormatting>
  <conditionalFormatting sqref="K51">
    <cfRule type="cellIs" dxfId="2957" priority="51" operator="notEqual">
      <formula>G51</formula>
    </cfRule>
    <cfRule type="cellIs" dxfId="2956" priority="52" operator="equal">
      <formula>G51</formula>
    </cfRule>
  </conditionalFormatting>
  <conditionalFormatting sqref="K52">
    <cfRule type="cellIs" dxfId="2955" priority="49" operator="notEqual">
      <formula>G52</formula>
    </cfRule>
    <cfRule type="cellIs" dxfId="2954" priority="50" operator="equal">
      <formula>G52</formula>
    </cfRule>
  </conditionalFormatting>
  <conditionalFormatting sqref="K53">
    <cfRule type="cellIs" dxfId="2953" priority="47" operator="notEqual">
      <formula>G53</formula>
    </cfRule>
    <cfRule type="cellIs" dxfId="2952" priority="48" operator="equal">
      <formula>G53</formula>
    </cfRule>
  </conditionalFormatting>
  <conditionalFormatting sqref="K54">
    <cfRule type="cellIs" dxfId="2951" priority="45" operator="notEqual">
      <formula>G54</formula>
    </cfRule>
    <cfRule type="cellIs" dxfId="2950" priority="46" operator="equal">
      <formula>G54</formula>
    </cfRule>
  </conditionalFormatting>
  <conditionalFormatting sqref="K55">
    <cfRule type="cellIs" dxfId="2949" priority="43" operator="notEqual">
      <formula>G55</formula>
    </cfRule>
    <cfRule type="cellIs" dxfId="2948" priority="44" operator="equal">
      <formula>G55</formula>
    </cfRule>
  </conditionalFormatting>
  <conditionalFormatting sqref="K56">
    <cfRule type="cellIs" dxfId="2947" priority="41" operator="notEqual">
      <formula>G56</formula>
    </cfRule>
    <cfRule type="cellIs" dxfId="2946" priority="42" operator="equal">
      <formula>G56</formula>
    </cfRule>
  </conditionalFormatting>
  <conditionalFormatting sqref="K57">
    <cfRule type="cellIs" dxfId="2945" priority="39" operator="notEqual">
      <formula>G57</formula>
    </cfRule>
    <cfRule type="cellIs" dxfId="2944" priority="40" operator="equal">
      <formula>G57</formula>
    </cfRule>
  </conditionalFormatting>
  <conditionalFormatting sqref="K58">
    <cfRule type="cellIs" dxfId="2943" priority="37" operator="notEqual">
      <formula>G58</formula>
    </cfRule>
    <cfRule type="cellIs" dxfId="2942" priority="38" operator="equal">
      <formula>G58</formula>
    </cfRule>
  </conditionalFormatting>
  <conditionalFormatting sqref="K59">
    <cfRule type="cellIs" dxfId="2941" priority="35" operator="notEqual">
      <formula>G59</formula>
    </cfRule>
    <cfRule type="cellIs" dxfId="2940" priority="36" operator="equal">
      <formula>G59</formula>
    </cfRule>
  </conditionalFormatting>
  <conditionalFormatting sqref="K60">
    <cfRule type="cellIs" dxfId="2939" priority="33" operator="notEqual">
      <formula>G60</formula>
    </cfRule>
    <cfRule type="cellIs" dxfId="2938" priority="34" operator="equal">
      <formula>G60</formula>
    </cfRule>
  </conditionalFormatting>
  <conditionalFormatting sqref="K61">
    <cfRule type="cellIs" dxfId="2937" priority="31" operator="notEqual">
      <formula>G61</formula>
    </cfRule>
    <cfRule type="cellIs" dxfId="2936" priority="32" operator="equal">
      <formula>G61</formula>
    </cfRule>
  </conditionalFormatting>
  <conditionalFormatting sqref="K62">
    <cfRule type="cellIs" dxfId="2935" priority="29" operator="notEqual">
      <formula>G62</formula>
    </cfRule>
    <cfRule type="cellIs" dxfId="2934" priority="30" operator="equal">
      <formula>G62</formula>
    </cfRule>
  </conditionalFormatting>
  <conditionalFormatting sqref="K63">
    <cfRule type="cellIs" dxfId="2933" priority="27" operator="notEqual">
      <formula>G63</formula>
    </cfRule>
    <cfRule type="cellIs" dxfId="2932" priority="28" operator="equal">
      <formula>G63</formula>
    </cfRule>
  </conditionalFormatting>
  <conditionalFormatting sqref="K67">
    <cfRule type="cellIs" dxfId="2931" priority="25" operator="notEqual">
      <formula>G67</formula>
    </cfRule>
    <cfRule type="cellIs" dxfId="2930" priority="26" operator="equal">
      <formula>G67</formula>
    </cfRule>
  </conditionalFormatting>
  <conditionalFormatting sqref="K68">
    <cfRule type="cellIs" dxfId="2929" priority="23" operator="notEqual">
      <formula>G68</formula>
    </cfRule>
    <cfRule type="cellIs" dxfId="2928" priority="24" operator="equal">
      <formula>G68</formula>
    </cfRule>
  </conditionalFormatting>
  <conditionalFormatting sqref="K69">
    <cfRule type="cellIs" dxfId="2927" priority="21" operator="notEqual">
      <formula>G69</formula>
    </cfRule>
    <cfRule type="cellIs" dxfId="2926" priority="22" operator="equal">
      <formula>G69</formula>
    </cfRule>
  </conditionalFormatting>
  <conditionalFormatting sqref="K71">
    <cfRule type="cellIs" dxfId="2925" priority="19" operator="notEqual">
      <formula>G71</formula>
    </cfRule>
    <cfRule type="cellIs" dxfId="2924" priority="20" operator="equal">
      <formula>G71</formula>
    </cfRule>
  </conditionalFormatting>
  <conditionalFormatting sqref="K72">
    <cfRule type="cellIs" dxfId="2923" priority="17" operator="notEqual">
      <formula>G72</formula>
    </cfRule>
    <cfRule type="cellIs" dxfId="2922" priority="18" operator="equal">
      <formula>G72</formula>
    </cfRule>
  </conditionalFormatting>
  <conditionalFormatting sqref="K73">
    <cfRule type="cellIs" dxfId="2921" priority="15" operator="notEqual">
      <formula>G73</formula>
    </cfRule>
    <cfRule type="cellIs" dxfId="2920" priority="16" operator="equal">
      <formula>G73</formula>
    </cfRule>
  </conditionalFormatting>
  <conditionalFormatting sqref="K76">
    <cfRule type="cellIs" dxfId="2919" priority="13" operator="notEqual">
      <formula>G76</formula>
    </cfRule>
    <cfRule type="cellIs" dxfId="2918" priority="14" operator="equal">
      <formula>G76</formula>
    </cfRule>
  </conditionalFormatting>
  <conditionalFormatting sqref="K9">
    <cfRule type="cellIs" dxfId="2917" priority="131" operator="notEqual">
      <formula>G9</formula>
    </cfRule>
    <cfRule type="cellIs" dxfId="2916" priority="132" operator="equal">
      <formula>G9</formula>
    </cfRule>
  </conditionalFormatting>
  <conditionalFormatting sqref="K10">
    <cfRule type="cellIs" dxfId="2915" priority="129" operator="notEqual">
      <formula>G10</formula>
    </cfRule>
    <cfRule type="cellIs" dxfId="2914" priority="130" operator="equal">
      <formula>G10</formula>
    </cfRule>
  </conditionalFormatting>
  <conditionalFormatting sqref="K11">
    <cfRule type="cellIs" dxfId="2913" priority="127" operator="notEqual">
      <formula>G11</formula>
    </cfRule>
    <cfRule type="cellIs" dxfId="2912" priority="128" operator="equal">
      <formula>G11</formula>
    </cfRule>
  </conditionalFormatting>
  <conditionalFormatting sqref="K12">
    <cfRule type="cellIs" dxfId="2911" priority="125" operator="notEqual">
      <formula>G12</formula>
    </cfRule>
    <cfRule type="cellIs" dxfId="2910" priority="126" operator="equal">
      <formula>G12</formula>
    </cfRule>
  </conditionalFormatting>
  <conditionalFormatting sqref="K13">
    <cfRule type="cellIs" dxfId="2909" priority="123" operator="notEqual">
      <formula>G13</formula>
    </cfRule>
    <cfRule type="cellIs" dxfId="2908" priority="124" operator="equal">
      <formula>G13</formula>
    </cfRule>
  </conditionalFormatting>
  <conditionalFormatting sqref="K14">
    <cfRule type="cellIs" dxfId="2907" priority="121" operator="notEqual">
      <formula>G14</formula>
    </cfRule>
    <cfRule type="cellIs" dxfId="2906" priority="122" operator="equal">
      <formula>G14</formula>
    </cfRule>
  </conditionalFormatting>
  <conditionalFormatting sqref="G76">
    <cfRule type="cellIs" dxfId="2905" priority="11" operator="notEqual">
      <formula>$G$77</formula>
    </cfRule>
    <cfRule type="cellIs" dxfId="290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AFA6313-44C6-4B87-B9AB-9683248D595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0C36424-2293-427F-8FA4-FA2B439B58F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760950F9-5D9E-4D6A-9FBF-B57850E03C0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E82454E-2C2F-46B7-847F-EF54E128C4FC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17C658C5-D29E-46DC-BAFC-87A63F3FCDBE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0739728-DEF6-4BCA-BA46-333524E75CB6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18654D-AF49-488B-97F5-6D028A5182C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00BA9A-5795-4BBD-B8B6-3D21645AFD6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5EAE728-02CA-4BB1-B1C4-DA106A07FC1D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87B5887-0D2C-4755-B00E-4E18B47091E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4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3" width="9.140625" style="1"/>
    <col min="14" max="14" width="21" style="1" bestFit="1" customWidth="1"/>
    <col min="15" max="15" width="7.42578125" style="1" bestFit="1" customWidth="1"/>
    <col min="16" max="16" width="20.5703125" style="1" bestFit="1" customWidth="1"/>
    <col min="17" max="17" width="20.140625" style="1" bestFit="1" customWidth="1"/>
    <col min="18" max="18" width="9.140625" style="1"/>
    <col min="19" max="19" width="17.42578125" style="1" bestFit="1" customWidth="1"/>
    <col min="20" max="20" width="16.28515625" style="1" bestFit="1" customWidth="1"/>
    <col min="21" max="21" width="17.42578125" style="1" bestFit="1" customWidth="1"/>
    <col min="22" max="16384" width="9.140625" style="1"/>
  </cols>
  <sheetData>
    <row r="1" spans="1:21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21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21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21" ht="19.5" customHeight="1" x14ac:dyDescent="0.25">
      <c r="A4" s="80" t="s">
        <v>152</v>
      </c>
      <c r="C4" s="1"/>
    </row>
    <row r="5" spans="1:21" x14ac:dyDescent="0.25">
      <c r="C5" s="1"/>
    </row>
    <row r="6" spans="1:21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  <c r="N6" s="1"/>
      <c r="O6" s="1"/>
      <c r="P6" s="1"/>
      <c r="Q6" s="1"/>
      <c r="R6" s="1"/>
    </row>
    <row r="7" spans="1:21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21" x14ac:dyDescent="0.25">
      <c r="A8" s="9"/>
      <c r="B8" s="10" t="s">
        <v>11</v>
      </c>
      <c r="C8" s="11"/>
      <c r="D8" s="14"/>
      <c r="E8" s="10" t="s">
        <v>12</v>
      </c>
      <c r="F8" s="11"/>
      <c r="G8" s="91">
        <v>6552788.3300000001</v>
      </c>
      <c r="H8" s="10"/>
      <c r="I8" s="91">
        <v>2157264.84</v>
      </c>
      <c r="J8" s="91">
        <v>4395523.49</v>
      </c>
      <c r="K8" s="91"/>
      <c r="L8" s="15"/>
      <c r="N8" s="119"/>
      <c r="O8" s="8"/>
      <c r="P8" s="119"/>
      <c r="Q8" s="119"/>
      <c r="R8" s="8"/>
      <c r="S8" s="102"/>
      <c r="T8" s="102"/>
      <c r="U8" s="102"/>
    </row>
    <row r="9" spans="1:21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  <c r="S9" s="102"/>
      <c r="T9" s="102"/>
      <c r="U9" s="102"/>
    </row>
    <row r="10" spans="1:21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27663.11</v>
      </c>
      <c r="H10" s="17" t="s">
        <v>15</v>
      </c>
      <c r="I10" s="92">
        <v>27663.11</v>
      </c>
      <c r="J10" s="92"/>
      <c r="K10" s="91">
        <v>27663.11</v>
      </c>
      <c r="L10" s="18"/>
      <c r="N10" s="120"/>
      <c r="P10" s="120"/>
      <c r="S10" s="102"/>
      <c r="T10" s="102"/>
      <c r="U10" s="102"/>
    </row>
    <row r="11" spans="1:21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680790.38</v>
      </c>
      <c r="H11" s="17" t="s">
        <v>15</v>
      </c>
      <c r="I11" s="92">
        <v>680790.38</v>
      </c>
      <c r="J11" s="92"/>
      <c r="K11" s="91">
        <v>680790.38</v>
      </c>
      <c r="L11" s="18"/>
      <c r="N11" s="120"/>
      <c r="P11" s="120"/>
      <c r="S11" s="102"/>
      <c r="T11" s="102"/>
      <c r="U11" s="102"/>
    </row>
    <row r="12" spans="1:21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  <c r="S12" s="102"/>
      <c r="T12" s="102"/>
      <c r="U12" s="102"/>
    </row>
    <row r="13" spans="1:21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1448811.35</v>
      </c>
      <c r="H13" s="17" t="s">
        <v>15</v>
      </c>
      <c r="I13" s="92">
        <v>1448811.35</v>
      </c>
      <c r="J13" s="92"/>
      <c r="K13" s="91">
        <v>1448811.35</v>
      </c>
      <c r="L13" s="18"/>
      <c r="N13" s="120"/>
      <c r="P13" s="120"/>
      <c r="S13" s="102"/>
      <c r="T13" s="102"/>
      <c r="U13" s="102"/>
    </row>
    <row r="14" spans="1:21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2295927.77</v>
      </c>
      <c r="H14" s="17" t="s">
        <v>24</v>
      </c>
      <c r="I14" s="92"/>
      <c r="J14" s="92">
        <v>2295927.77</v>
      </c>
      <c r="K14" s="91">
        <v>2295927.77</v>
      </c>
      <c r="L14" s="18"/>
      <c r="N14" s="120"/>
      <c r="Q14" s="120"/>
      <c r="S14" s="102"/>
      <c r="T14" s="102"/>
      <c r="U14" s="102"/>
    </row>
    <row r="15" spans="1:21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  <c r="S15" s="102"/>
      <c r="T15" s="102"/>
      <c r="U15" s="102"/>
    </row>
    <row r="16" spans="1:21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  <c r="S16" s="102"/>
      <c r="T16" s="102"/>
      <c r="U16" s="102"/>
    </row>
    <row r="17" spans="1:21" x14ac:dyDescent="0.25">
      <c r="A17" s="9"/>
      <c r="B17" s="10"/>
      <c r="C17" s="11" t="s">
        <v>31</v>
      </c>
      <c r="D17" s="14"/>
      <c r="E17" s="11"/>
      <c r="F17" s="10" t="s">
        <v>32</v>
      </c>
      <c r="G17" s="92">
        <v>639.96</v>
      </c>
      <c r="H17" s="17" t="s">
        <v>24</v>
      </c>
      <c r="I17" s="92"/>
      <c r="J17" s="92">
        <v>639.96</v>
      </c>
      <c r="K17" s="91">
        <v>639.96</v>
      </c>
      <c r="L17" s="18"/>
      <c r="N17" s="120"/>
      <c r="Q17" s="120"/>
      <c r="S17" s="102"/>
      <c r="T17" s="102"/>
      <c r="U17" s="102"/>
    </row>
    <row r="18" spans="1:21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1346198.08</v>
      </c>
      <c r="H18" s="17" t="s">
        <v>24</v>
      </c>
      <c r="I18" s="92"/>
      <c r="J18" s="92">
        <v>1346198.08</v>
      </c>
      <c r="K18" s="91">
        <v>1346198.08</v>
      </c>
      <c r="L18" s="18"/>
      <c r="N18" s="120"/>
      <c r="Q18" s="120"/>
      <c r="S18" s="102"/>
      <c r="T18" s="102"/>
      <c r="U18" s="102"/>
    </row>
    <row r="19" spans="1:21" x14ac:dyDescent="0.25">
      <c r="A19" s="9"/>
      <c r="B19" s="10"/>
      <c r="C19" s="11" t="s">
        <v>35</v>
      </c>
      <c r="D19" s="14"/>
      <c r="E19" s="11"/>
      <c r="F19" s="10" t="s">
        <v>36</v>
      </c>
      <c r="G19" s="93">
        <v>44648.79</v>
      </c>
      <c r="H19" s="17" t="s">
        <v>24</v>
      </c>
      <c r="I19" s="93"/>
      <c r="J19" s="93">
        <v>44648.79</v>
      </c>
      <c r="K19" s="91">
        <v>44648.79</v>
      </c>
      <c r="L19" s="18"/>
      <c r="N19" s="120"/>
      <c r="Q19" s="120"/>
      <c r="S19" s="102"/>
      <c r="T19" s="102"/>
      <c r="U19" s="102"/>
    </row>
    <row r="20" spans="1:21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706323.4</v>
      </c>
      <c r="H20" s="17" t="s">
        <v>24</v>
      </c>
      <c r="I20" s="92"/>
      <c r="J20" s="92">
        <v>706323.4</v>
      </c>
      <c r="K20" s="91">
        <v>706323.4</v>
      </c>
      <c r="L20" s="18"/>
      <c r="N20" s="120"/>
      <c r="Q20" s="120"/>
      <c r="S20" s="102"/>
      <c r="T20" s="102"/>
      <c r="U20" s="102"/>
    </row>
    <row r="21" spans="1:21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  <c r="S21" s="102"/>
      <c r="T21" s="102"/>
      <c r="U21" s="102"/>
    </row>
    <row r="22" spans="1:21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  <c r="S22" s="102"/>
      <c r="T22" s="102"/>
      <c r="U22" s="102"/>
    </row>
    <row r="23" spans="1:21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  <c r="S23" s="102"/>
      <c r="T23" s="102"/>
      <c r="U23" s="102"/>
    </row>
    <row r="24" spans="1:21" x14ac:dyDescent="0.25">
      <c r="A24" s="20"/>
      <c r="B24" s="20"/>
      <c r="C24" s="21" t="s">
        <v>45</v>
      </c>
      <c r="D24" s="14"/>
      <c r="E24" s="21"/>
      <c r="F24" s="10" t="s">
        <v>46</v>
      </c>
      <c r="G24" s="94">
        <v>1785.49</v>
      </c>
      <c r="H24" s="17" t="s">
        <v>24</v>
      </c>
      <c r="I24" s="94"/>
      <c r="J24" s="94">
        <v>1785.49</v>
      </c>
      <c r="K24" s="91">
        <v>1785.49</v>
      </c>
      <c r="L24" s="18"/>
      <c r="N24" s="120"/>
      <c r="Q24" s="120"/>
      <c r="S24" s="102"/>
      <c r="T24" s="102"/>
      <c r="U24" s="102"/>
    </row>
    <row r="25" spans="1:21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6073788.7400000002</v>
      </c>
      <c r="H25" s="10"/>
      <c r="I25" s="91">
        <v>3461232.25</v>
      </c>
      <c r="J25" s="91">
        <v>2612556.4900000002</v>
      </c>
      <c r="K25" s="91"/>
      <c r="L25" s="15"/>
      <c r="N25" s="120"/>
      <c r="P25" s="120"/>
      <c r="Q25" s="120"/>
      <c r="S25" s="102"/>
      <c r="T25" s="102"/>
      <c r="U25" s="102"/>
    </row>
    <row r="26" spans="1:21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  <c r="S26" s="102"/>
      <c r="T26" s="102"/>
      <c r="U26" s="102"/>
    </row>
    <row r="27" spans="1:21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  <c r="S27" s="102"/>
      <c r="T27" s="102"/>
      <c r="U27" s="102"/>
    </row>
    <row r="28" spans="1:21" x14ac:dyDescent="0.25">
      <c r="A28" s="9"/>
      <c r="B28" s="10"/>
      <c r="C28" s="11" t="s">
        <v>53</v>
      </c>
      <c r="D28" s="14"/>
      <c r="E28" s="11"/>
      <c r="F28" s="10" t="s">
        <v>54</v>
      </c>
      <c r="G28" s="92"/>
      <c r="H28" s="17"/>
      <c r="I28" s="92"/>
      <c r="J28" s="92"/>
      <c r="K28" s="91">
        <v>0</v>
      </c>
      <c r="L28" s="18"/>
      <c r="S28" s="102"/>
      <c r="T28" s="102"/>
      <c r="U28" s="102"/>
    </row>
    <row r="29" spans="1:21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  <c r="S29" s="102"/>
      <c r="T29" s="102"/>
      <c r="U29" s="102"/>
    </row>
    <row r="30" spans="1:21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2388967.54</v>
      </c>
      <c r="H30" s="17" t="s">
        <v>59</v>
      </c>
      <c r="I30" s="92">
        <v>1545131.52</v>
      </c>
      <c r="J30" s="92">
        <v>843836.02</v>
      </c>
      <c r="K30" s="91">
        <v>2388967.54</v>
      </c>
      <c r="L30" s="18" t="s">
        <v>306</v>
      </c>
      <c r="N30" s="120"/>
      <c r="P30" s="120"/>
      <c r="Q30" s="120"/>
      <c r="S30" s="102"/>
      <c r="T30" s="102"/>
      <c r="U30" s="102"/>
    </row>
    <row r="31" spans="1:21" x14ac:dyDescent="0.25">
      <c r="A31" s="9"/>
      <c r="B31" s="10"/>
      <c r="C31" s="11" t="s">
        <v>60</v>
      </c>
      <c r="D31" s="14"/>
      <c r="E31" s="11"/>
      <c r="F31" s="10" t="s">
        <v>61</v>
      </c>
      <c r="G31" s="92"/>
      <c r="H31" s="17"/>
      <c r="I31" s="92"/>
      <c r="J31" s="92"/>
      <c r="K31" s="91">
        <v>0</v>
      </c>
      <c r="L31" s="18"/>
      <c r="S31" s="102"/>
      <c r="T31" s="102"/>
      <c r="U31" s="102"/>
    </row>
    <row r="32" spans="1:21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/>
      <c r="K32" s="91">
        <v>0</v>
      </c>
      <c r="L32" s="18"/>
      <c r="S32" s="102"/>
      <c r="T32" s="102"/>
      <c r="U32" s="102"/>
    </row>
    <row r="33" spans="1:21" x14ac:dyDescent="0.25">
      <c r="A33" s="10"/>
      <c r="B33" s="10"/>
      <c r="C33" s="11" t="s">
        <v>64</v>
      </c>
      <c r="D33" s="10"/>
      <c r="E33" s="11"/>
      <c r="F33" s="10" t="s">
        <v>65</v>
      </c>
      <c r="G33" s="92">
        <v>2091315.28</v>
      </c>
      <c r="H33" s="17" t="s">
        <v>59</v>
      </c>
      <c r="I33" s="92">
        <v>1029413.78</v>
      </c>
      <c r="J33" s="92">
        <v>1061901.5</v>
      </c>
      <c r="K33" s="91">
        <v>2091315.28</v>
      </c>
      <c r="L33" s="18" t="s">
        <v>227</v>
      </c>
      <c r="N33" s="120"/>
      <c r="P33" s="120"/>
      <c r="Q33" s="120"/>
      <c r="S33" s="102"/>
      <c r="T33" s="102"/>
      <c r="U33" s="102"/>
    </row>
    <row r="34" spans="1:21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  <c r="S34" s="102"/>
      <c r="T34" s="102"/>
      <c r="U34" s="102"/>
    </row>
    <row r="35" spans="1:21" x14ac:dyDescent="0.25">
      <c r="A35" s="10"/>
      <c r="B35" s="10"/>
      <c r="C35" s="11" t="s">
        <v>68</v>
      </c>
      <c r="D35" s="10"/>
      <c r="E35" s="11"/>
      <c r="F35" s="10" t="s">
        <v>69</v>
      </c>
      <c r="G35" s="92">
        <v>1593505.92</v>
      </c>
      <c r="H35" s="17" t="s">
        <v>59</v>
      </c>
      <c r="I35" s="92">
        <v>886686.95</v>
      </c>
      <c r="J35" s="92">
        <v>706818.97</v>
      </c>
      <c r="K35" s="91">
        <v>1593505.92</v>
      </c>
      <c r="L35" s="18" t="s">
        <v>307</v>
      </c>
      <c r="N35" s="120"/>
      <c r="P35" s="120"/>
      <c r="Q35" s="120"/>
      <c r="S35" s="102"/>
      <c r="T35" s="102"/>
      <c r="U35" s="102"/>
    </row>
    <row r="36" spans="1:21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  <c r="S36" s="102"/>
      <c r="T36" s="102"/>
      <c r="U36" s="102"/>
    </row>
    <row r="37" spans="1:21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  <c r="S37" s="102"/>
      <c r="T37" s="102"/>
      <c r="U37" s="102"/>
    </row>
    <row r="38" spans="1:21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  <c r="S38" s="102"/>
      <c r="T38" s="102"/>
      <c r="U38" s="102"/>
    </row>
    <row r="39" spans="1:21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  <c r="S39" s="102"/>
      <c r="T39" s="102"/>
      <c r="U39" s="102"/>
    </row>
    <row r="40" spans="1:21" x14ac:dyDescent="0.25">
      <c r="A40" s="10"/>
      <c r="B40" s="10"/>
      <c r="C40" s="11" t="s">
        <v>78</v>
      </c>
      <c r="D40" s="10"/>
      <c r="E40" s="10"/>
      <c r="F40" s="10" t="s">
        <v>79</v>
      </c>
      <c r="G40" s="92"/>
      <c r="H40" s="17"/>
      <c r="I40" s="92"/>
      <c r="J40" s="92"/>
      <c r="K40" s="91">
        <v>0</v>
      </c>
      <c r="L40" s="18"/>
      <c r="S40" s="102"/>
      <c r="T40" s="102"/>
      <c r="U40" s="102"/>
    </row>
    <row r="41" spans="1:21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  <c r="S41" s="102"/>
      <c r="T41" s="102"/>
      <c r="U41" s="102"/>
    </row>
    <row r="42" spans="1:21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9135349.0999999978</v>
      </c>
      <c r="H42" s="10"/>
      <c r="I42" s="91">
        <v>2534465.75</v>
      </c>
      <c r="J42" s="91">
        <v>6600883.3500000006</v>
      </c>
      <c r="K42" s="91"/>
      <c r="L42" s="15"/>
      <c r="N42" s="120"/>
      <c r="P42" s="120"/>
      <c r="Q42" s="120"/>
      <c r="S42" s="102"/>
      <c r="T42" s="102"/>
      <c r="U42" s="102"/>
    </row>
    <row r="43" spans="1:21" x14ac:dyDescent="0.25">
      <c r="A43" s="10"/>
      <c r="B43" s="10"/>
      <c r="C43" s="11" t="s">
        <v>84</v>
      </c>
      <c r="D43" s="10"/>
      <c r="E43" s="10"/>
      <c r="F43" s="10" t="s">
        <v>85</v>
      </c>
      <c r="G43" s="92"/>
      <c r="H43" s="17"/>
      <c r="I43" s="92"/>
      <c r="J43" s="92"/>
      <c r="K43" s="91">
        <v>0</v>
      </c>
      <c r="L43" s="18"/>
      <c r="S43" s="102"/>
      <c r="T43" s="102"/>
      <c r="U43" s="102"/>
    </row>
    <row r="44" spans="1:21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1662371.98</v>
      </c>
      <c r="H44" s="17" t="s">
        <v>24</v>
      </c>
      <c r="I44" s="92"/>
      <c r="J44" s="92">
        <v>1662371.98</v>
      </c>
      <c r="K44" s="91">
        <v>1662371.98</v>
      </c>
      <c r="L44" s="18"/>
      <c r="N44" s="120"/>
      <c r="Q44" s="120"/>
      <c r="S44" s="102"/>
      <c r="T44" s="102"/>
      <c r="U44" s="102"/>
    </row>
    <row r="45" spans="1:21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  <c r="S45" s="102"/>
      <c r="T45" s="102"/>
      <c r="U45" s="102"/>
    </row>
    <row r="46" spans="1:21" x14ac:dyDescent="0.25">
      <c r="A46" s="10"/>
      <c r="B46" s="10"/>
      <c r="C46" s="11" t="s">
        <v>90</v>
      </c>
      <c r="D46" s="10"/>
      <c r="E46" s="10"/>
      <c r="F46" s="10" t="s">
        <v>91</v>
      </c>
      <c r="G46" s="92">
        <v>570778.68000000005</v>
      </c>
      <c r="H46" s="17" t="s">
        <v>24</v>
      </c>
      <c r="I46" s="92"/>
      <c r="J46" s="92">
        <v>570778.68000000005</v>
      </c>
      <c r="K46" s="91">
        <v>570778.68000000005</v>
      </c>
      <c r="L46" s="18"/>
      <c r="N46" s="120"/>
      <c r="Q46" s="120"/>
      <c r="S46" s="102"/>
      <c r="T46" s="102"/>
      <c r="U46" s="102"/>
    </row>
    <row r="47" spans="1:21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1503180.87</v>
      </c>
      <c r="H47" s="17" t="s">
        <v>15</v>
      </c>
      <c r="I47" s="92">
        <v>1503180.87</v>
      </c>
      <c r="J47" s="92"/>
      <c r="K47" s="91">
        <v>1503180.87</v>
      </c>
      <c r="L47" s="18"/>
      <c r="N47" s="120"/>
      <c r="P47" s="120"/>
      <c r="S47" s="102"/>
      <c r="T47" s="102"/>
      <c r="U47" s="102"/>
    </row>
    <row r="48" spans="1:21" x14ac:dyDescent="0.25">
      <c r="A48" s="10"/>
      <c r="B48" s="10"/>
      <c r="C48" s="11" t="s">
        <v>94</v>
      </c>
      <c r="D48" s="10"/>
      <c r="E48" s="10"/>
      <c r="F48" s="10" t="s">
        <v>95</v>
      </c>
      <c r="G48" s="92">
        <v>109600.45</v>
      </c>
      <c r="H48" s="17" t="s">
        <v>15</v>
      </c>
      <c r="I48" s="92">
        <v>109600.45</v>
      </c>
      <c r="J48" s="92"/>
      <c r="K48" s="91">
        <v>109600.45</v>
      </c>
      <c r="L48" s="18"/>
      <c r="S48" s="102"/>
      <c r="T48" s="102"/>
      <c r="U48" s="102"/>
    </row>
    <row r="49" spans="1:21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668571.59</v>
      </c>
      <c r="H49" s="17" t="s">
        <v>15</v>
      </c>
      <c r="I49" s="92">
        <v>668571.59</v>
      </c>
      <c r="J49" s="92"/>
      <c r="K49" s="91">
        <v>668571.59</v>
      </c>
      <c r="L49" s="18"/>
      <c r="N49" s="120"/>
      <c r="P49" s="120"/>
      <c r="S49" s="102"/>
      <c r="T49" s="102"/>
      <c r="U49" s="102"/>
    </row>
    <row r="50" spans="1:21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  <c r="S50" s="102"/>
      <c r="T50" s="102"/>
      <c r="U50" s="102"/>
    </row>
    <row r="51" spans="1:21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  <c r="S51" s="102"/>
      <c r="T51" s="102"/>
      <c r="U51" s="102"/>
    </row>
    <row r="52" spans="1:21" x14ac:dyDescent="0.25">
      <c r="A52" s="10"/>
      <c r="B52" s="10"/>
      <c r="C52" s="11" t="s">
        <v>102</v>
      </c>
      <c r="D52" s="10"/>
      <c r="E52" s="10"/>
      <c r="F52" s="10" t="s">
        <v>103</v>
      </c>
      <c r="G52" s="92">
        <v>276891.64</v>
      </c>
      <c r="H52" s="17" t="s">
        <v>24</v>
      </c>
      <c r="I52" s="92"/>
      <c r="J52" s="92">
        <v>276891.64</v>
      </c>
      <c r="K52" s="91">
        <v>276891.64</v>
      </c>
      <c r="L52" s="18"/>
      <c r="N52" s="120"/>
      <c r="Q52" s="120"/>
      <c r="S52" s="102"/>
      <c r="T52" s="102"/>
      <c r="U52" s="102"/>
    </row>
    <row r="53" spans="1:21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  <c r="S53" s="102"/>
      <c r="T53" s="102"/>
      <c r="U53" s="102"/>
    </row>
    <row r="54" spans="1:21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157775.76999999999</v>
      </c>
      <c r="H54" s="17" t="s">
        <v>24</v>
      </c>
      <c r="I54" s="92"/>
      <c r="J54" s="92">
        <v>157775.76999999999</v>
      </c>
      <c r="K54" s="91">
        <v>157775.76999999999</v>
      </c>
      <c r="L54" s="18"/>
      <c r="N54" s="120"/>
      <c r="Q54" s="120"/>
      <c r="S54" s="102"/>
      <c r="T54" s="102"/>
      <c r="U54" s="102"/>
    </row>
    <row r="55" spans="1:21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1214565.33</v>
      </c>
      <c r="H55" s="17" t="s">
        <v>24</v>
      </c>
      <c r="I55" s="92"/>
      <c r="J55" s="92">
        <v>1214565.33</v>
      </c>
      <c r="K55" s="91">
        <v>1214565.33</v>
      </c>
      <c r="L55" s="18"/>
      <c r="N55" s="120"/>
      <c r="Q55" s="120"/>
      <c r="S55" s="102"/>
      <c r="T55" s="102"/>
      <c r="U55" s="102"/>
    </row>
    <row r="56" spans="1:21" x14ac:dyDescent="0.25">
      <c r="A56" s="10"/>
      <c r="B56" s="10"/>
      <c r="C56" s="11" t="s">
        <v>110</v>
      </c>
      <c r="D56" s="10"/>
      <c r="E56" s="10"/>
      <c r="F56" s="10" t="s">
        <v>111</v>
      </c>
      <c r="G56" s="92">
        <v>789632.13</v>
      </c>
      <c r="H56" s="17" t="s">
        <v>24</v>
      </c>
      <c r="I56" s="92"/>
      <c r="J56" s="92">
        <v>789632.13</v>
      </c>
      <c r="K56" s="91">
        <v>789632.13</v>
      </c>
      <c r="L56" s="18"/>
      <c r="N56" s="120"/>
      <c r="Q56" s="120"/>
      <c r="S56" s="102"/>
      <c r="T56" s="102"/>
      <c r="U56" s="102"/>
    </row>
    <row r="57" spans="1:21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  <c r="S57" s="102"/>
      <c r="T57" s="102"/>
      <c r="U57" s="102"/>
    </row>
    <row r="58" spans="1:21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  <c r="S58" s="102"/>
      <c r="T58" s="102"/>
      <c r="U58" s="102"/>
    </row>
    <row r="59" spans="1:21" x14ac:dyDescent="0.25">
      <c r="A59" s="10"/>
      <c r="B59" s="10"/>
      <c r="C59" s="11" t="s">
        <v>116</v>
      </c>
      <c r="D59" s="10"/>
      <c r="E59" s="10"/>
      <c r="F59" s="10" t="s">
        <v>117</v>
      </c>
      <c r="G59" s="92"/>
      <c r="H59" s="17"/>
      <c r="I59" s="92"/>
      <c r="J59" s="92"/>
      <c r="K59" s="91">
        <v>0</v>
      </c>
      <c r="L59" s="18"/>
      <c r="S59" s="102"/>
      <c r="T59" s="102"/>
      <c r="U59" s="102"/>
    </row>
    <row r="60" spans="1:21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667747.43000000005</v>
      </c>
      <c r="H60" s="17" t="s">
        <v>24</v>
      </c>
      <c r="I60" s="92"/>
      <c r="J60" s="92">
        <v>667747.43000000005</v>
      </c>
      <c r="K60" s="91">
        <v>667747.43000000005</v>
      </c>
      <c r="L60" s="18"/>
      <c r="N60" s="120"/>
      <c r="Q60" s="120"/>
      <c r="S60" s="102"/>
      <c r="T60" s="102"/>
      <c r="U60" s="102"/>
    </row>
    <row r="61" spans="1:21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253112.84</v>
      </c>
      <c r="H61" s="17" t="s">
        <v>15</v>
      </c>
      <c r="I61" s="92">
        <v>253112.84</v>
      </c>
      <c r="J61" s="92"/>
      <c r="K61" s="91">
        <v>253112.84</v>
      </c>
      <c r="L61" s="18"/>
      <c r="N61" s="120"/>
      <c r="P61" s="120"/>
      <c r="S61" s="102"/>
      <c r="T61" s="102"/>
      <c r="U61" s="102"/>
    </row>
    <row r="62" spans="1:21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1188684.27</v>
      </c>
      <c r="H62" s="17" t="s">
        <v>24</v>
      </c>
      <c r="I62" s="92"/>
      <c r="J62" s="92">
        <v>1188684.27</v>
      </c>
      <c r="K62" s="91">
        <v>1188684.27</v>
      </c>
      <c r="L62" s="18"/>
      <c r="N62" s="120"/>
      <c r="Q62" s="120"/>
      <c r="S62" s="102"/>
      <c r="T62" s="102"/>
      <c r="U62" s="102"/>
    </row>
    <row r="63" spans="1:21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72436.12</v>
      </c>
      <c r="H63" s="17" t="s">
        <v>24</v>
      </c>
      <c r="I63" s="92"/>
      <c r="J63" s="92">
        <v>72436.12</v>
      </c>
      <c r="K63" s="91">
        <v>72436.12</v>
      </c>
      <c r="L63" s="18"/>
      <c r="N63" s="120"/>
      <c r="Q63" s="120"/>
      <c r="S63" s="102"/>
      <c r="T63" s="102"/>
      <c r="U63" s="102"/>
    </row>
    <row r="64" spans="1:21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  <c r="S64" s="102"/>
      <c r="T64" s="102"/>
      <c r="U64" s="102"/>
    </row>
    <row r="65" spans="1:21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  <c r="S65" s="102"/>
      <c r="T65" s="102"/>
      <c r="U65" s="102"/>
    </row>
    <row r="66" spans="1:21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  <c r="S66" s="102"/>
      <c r="T66" s="102"/>
      <c r="U66" s="102"/>
    </row>
    <row r="67" spans="1:21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  <c r="S67" s="102"/>
      <c r="T67" s="102"/>
      <c r="U67" s="102"/>
    </row>
    <row r="68" spans="1:21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  <c r="S68" s="102"/>
      <c r="T68" s="102"/>
      <c r="U68" s="102"/>
    </row>
    <row r="69" spans="1:21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  <c r="S69" s="102"/>
      <c r="T69" s="102"/>
      <c r="U69" s="102"/>
    </row>
    <row r="70" spans="1:21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2532929.08</v>
      </c>
      <c r="H70" s="10"/>
      <c r="I70" s="91">
        <v>0</v>
      </c>
      <c r="J70" s="91">
        <v>2532929.08</v>
      </c>
      <c r="K70" s="91"/>
      <c r="L70" s="15"/>
      <c r="N70" s="120"/>
      <c r="Q70" s="120"/>
      <c r="S70" s="102"/>
      <c r="T70" s="102"/>
      <c r="U70" s="102"/>
    </row>
    <row r="71" spans="1:21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  <c r="S71" s="102"/>
      <c r="T71" s="102"/>
      <c r="U71" s="102"/>
    </row>
    <row r="72" spans="1:21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1642342.13</v>
      </c>
      <c r="H72" s="17" t="s">
        <v>24</v>
      </c>
      <c r="I72" s="92"/>
      <c r="J72" s="92">
        <v>1642342.13</v>
      </c>
      <c r="K72" s="91">
        <v>1642342.13</v>
      </c>
      <c r="L72" s="18"/>
      <c r="N72" s="120"/>
      <c r="Q72" s="120"/>
      <c r="S72" s="102"/>
      <c r="T72" s="102"/>
      <c r="U72" s="102"/>
    </row>
    <row r="73" spans="1:21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890586.95</v>
      </c>
      <c r="H73" s="17" t="s">
        <v>24</v>
      </c>
      <c r="I73" s="92"/>
      <c r="J73" s="92">
        <v>890586.95</v>
      </c>
      <c r="K73" s="91">
        <v>890586.95</v>
      </c>
      <c r="L73" s="18"/>
      <c r="N73" s="120"/>
      <c r="Q73" s="120"/>
      <c r="S73" s="102"/>
      <c r="T73" s="102"/>
      <c r="U73" s="102"/>
    </row>
    <row r="74" spans="1:21" ht="15" hidden="1" customHeight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  <c r="N74" s="120"/>
      <c r="P74" s="120"/>
      <c r="Q74" s="120"/>
      <c r="S74" s="102"/>
      <c r="T74" s="102"/>
      <c r="U74" s="102"/>
    </row>
    <row r="75" spans="1:21" ht="15" hidden="1" customHeight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  <c r="S75" s="102"/>
      <c r="T75" s="102"/>
      <c r="U75" s="102"/>
    </row>
    <row r="76" spans="1:21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24294855.25</v>
      </c>
      <c r="H76" s="26"/>
      <c r="I76" s="95">
        <v>8152962.8399999999</v>
      </c>
      <c r="J76" s="95">
        <v>16141892.410000002</v>
      </c>
      <c r="K76" s="91">
        <v>24294855.25</v>
      </c>
      <c r="L76" s="27"/>
      <c r="N76" s="1"/>
      <c r="O76" s="1"/>
      <c r="P76" s="1"/>
      <c r="Q76" s="1"/>
      <c r="R76" s="1"/>
      <c r="S76" s="102"/>
      <c r="T76" s="102"/>
      <c r="U76" s="102"/>
    </row>
    <row r="77" spans="1:21" ht="15.75" x14ac:dyDescent="0.25">
      <c r="F77" s="84" t="s">
        <v>200</v>
      </c>
      <c r="G77" s="96">
        <v>24294855.25</v>
      </c>
      <c r="H77" s="14"/>
      <c r="I77" s="86">
        <v>0.33558392326704645</v>
      </c>
      <c r="J77" s="86">
        <v>0.66441607673295366</v>
      </c>
      <c r="K77" s="29"/>
      <c r="L77" s="30"/>
      <c r="S77" s="102"/>
      <c r="T77" s="102"/>
      <c r="U77" s="102"/>
    </row>
    <row r="78" spans="1:21" x14ac:dyDescent="0.25">
      <c r="R78" s="8"/>
    </row>
    <row r="79" spans="1:21" ht="15.75" x14ac:dyDescent="0.25">
      <c r="F79" s="87" t="s">
        <v>201</v>
      </c>
    </row>
    <row r="80" spans="1:21" hidden="1" x14ac:dyDescent="0.25">
      <c r="H80" s="1" t="s">
        <v>15</v>
      </c>
      <c r="N80" s="8"/>
      <c r="O80" s="8"/>
      <c r="P80" s="8"/>
      <c r="Q80" s="8"/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'[13]CA2 Detail'!$V$121-'[13]CA2 Detail'!$I$203</f>
        <v>135438443.52358314</v>
      </c>
      <c r="J83" s="88">
        <v>6.0196814345259142E-2</v>
      </c>
      <c r="K83" s="89" t="s">
        <v>203</v>
      </c>
    </row>
    <row r="84" spans="3:11" x14ac:dyDescent="0.25">
      <c r="I84" s="43"/>
    </row>
    <row r="85" spans="3:11" x14ac:dyDescent="0.25">
      <c r="I85" s="102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893" priority="119" operator="notEqual">
      <formula>G15</formula>
    </cfRule>
    <cfRule type="cellIs" dxfId="2892" priority="120" operator="equal">
      <formula>G15</formula>
    </cfRule>
  </conditionalFormatting>
  <conditionalFormatting sqref="K16">
    <cfRule type="cellIs" dxfId="2891" priority="117" operator="notEqual">
      <formula>G16</formula>
    </cfRule>
    <cfRule type="cellIs" dxfId="2890" priority="118" operator="equal">
      <formula>G16</formula>
    </cfRule>
  </conditionalFormatting>
  <conditionalFormatting sqref="K17">
    <cfRule type="cellIs" dxfId="2889" priority="115" operator="notEqual">
      <formula>G17</formula>
    </cfRule>
    <cfRule type="cellIs" dxfId="2888" priority="116" operator="equal">
      <formula>G17</formula>
    </cfRule>
  </conditionalFormatting>
  <conditionalFormatting sqref="K18">
    <cfRule type="cellIs" dxfId="2887" priority="113" operator="notEqual">
      <formula>G18</formula>
    </cfRule>
    <cfRule type="cellIs" dxfId="2886" priority="114" operator="equal">
      <formula>G18</formula>
    </cfRule>
  </conditionalFormatting>
  <conditionalFormatting sqref="K19">
    <cfRule type="cellIs" dxfId="2885" priority="111" operator="notEqual">
      <formula>G19</formula>
    </cfRule>
    <cfRule type="cellIs" dxfId="2884" priority="112" operator="equal">
      <formula>G19</formula>
    </cfRule>
  </conditionalFormatting>
  <conditionalFormatting sqref="K20">
    <cfRule type="cellIs" dxfId="2883" priority="109" operator="notEqual">
      <formula>G20</formula>
    </cfRule>
    <cfRule type="cellIs" dxfId="2882" priority="110" operator="equal">
      <formula>G20</formula>
    </cfRule>
  </conditionalFormatting>
  <conditionalFormatting sqref="K21">
    <cfRule type="cellIs" dxfId="2881" priority="107" operator="notEqual">
      <formula>G21</formula>
    </cfRule>
    <cfRule type="cellIs" dxfId="2880" priority="108" operator="equal">
      <formula>G21</formula>
    </cfRule>
  </conditionalFormatting>
  <conditionalFormatting sqref="K22">
    <cfRule type="cellIs" dxfId="2879" priority="105" operator="notEqual">
      <formula>G22</formula>
    </cfRule>
    <cfRule type="cellIs" dxfId="2878" priority="106" operator="equal">
      <formula>G22</formula>
    </cfRule>
  </conditionalFormatting>
  <conditionalFormatting sqref="K23">
    <cfRule type="cellIs" dxfId="2877" priority="103" operator="notEqual">
      <formula>G23</formula>
    </cfRule>
    <cfRule type="cellIs" dxfId="2876" priority="104" operator="equal">
      <formula>G23</formula>
    </cfRule>
  </conditionalFormatting>
  <conditionalFormatting sqref="K24">
    <cfRule type="cellIs" dxfId="2875" priority="101" operator="notEqual">
      <formula>G24</formula>
    </cfRule>
    <cfRule type="cellIs" dxfId="2874" priority="102" operator="equal">
      <formula>G24</formula>
    </cfRule>
  </conditionalFormatting>
  <conditionalFormatting sqref="K26">
    <cfRule type="cellIs" dxfId="2873" priority="99" operator="notEqual">
      <formula>G26</formula>
    </cfRule>
    <cfRule type="cellIs" dxfId="2872" priority="100" operator="equal">
      <formula>G26</formula>
    </cfRule>
  </conditionalFormatting>
  <conditionalFormatting sqref="K27">
    <cfRule type="cellIs" dxfId="2871" priority="97" operator="notEqual">
      <formula>G27</formula>
    </cfRule>
    <cfRule type="cellIs" dxfId="2870" priority="98" operator="equal">
      <formula>G27</formula>
    </cfRule>
  </conditionalFormatting>
  <conditionalFormatting sqref="K28">
    <cfRule type="cellIs" dxfId="2869" priority="95" operator="notEqual">
      <formula>G28</formula>
    </cfRule>
    <cfRule type="cellIs" dxfId="2868" priority="96" operator="equal">
      <formula>G28</formula>
    </cfRule>
  </conditionalFormatting>
  <conditionalFormatting sqref="K29">
    <cfRule type="cellIs" dxfId="2867" priority="93" operator="notEqual">
      <formula>G29</formula>
    </cfRule>
    <cfRule type="cellIs" dxfId="2866" priority="94" operator="equal">
      <formula>G29</formula>
    </cfRule>
  </conditionalFormatting>
  <conditionalFormatting sqref="K30">
    <cfRule type="cellIs" dxfId="2865" priority="91" operator="notEqual">
      <formula>G30</formula>
    </cfRule>
    <cfRule type="cellIs" dxfId="2864" priority="92" operator="equal">
      <formula>G30</formula>
    </cfRule>
  </conditionalFormatting>
  <conditionalFormatting sqref="K31">
    <cfRule type="cellIs" dxfId="2863" priority="89" operator="notEqual">
      <formula>G31</formula>
    </cfRule>
    <cfRule type="cellIs" dxfId="2862" priority="90" operator="equal">
      <formula>G31</formula>
    </cfRule>
  </conditionalFormatting>
  <conditionalFormatting sqref="K32">
    <cfRule type="cellIs" dxfId="2861" priority="87" operator="notEqual">
      <formula>G32</formula>
    </cfRule>
    <cfRule type="cellIs" dxfId="2860" priority="88" operator="equal">
      <formula>G32</formula>
    </cfRule>
  </conditionalFormatting>
  <conditionalFormatting sqref="K33">
    <cfRule type="cellIs" dxfId="2859" priority="85" operator="notEqual">
      <formula>G33</formula>
    </cfRule>
    <cfRule type="cellIs" dxfId="2858" priority="86" operator="equal">
      <formula>G33</formula>
    </cfRule>
  </conditionalFormatting>
  <conditionalFormatting sqref="K34">
    <cfRule type="cellIs" dxfId="2857" priority="83" operator="notEqual">
      <formula>G34</formula>
    </cfRule>
    <cfRule type="cellIs" dxfId="2856" priority="84" operator="equal">
      <formula>G34</formula>
    </cfRule>
  </conditionalFormatting>
  <conditionalFormatting sqref="K35">
    <cfRule type="cellIs" dxfId="2855" priority="81" operator="notEqual">
      <formula>G35</formula>
    </cfRule>
    <cfRule type="cellIs" dxfId="2854" priority="82" operator="equal">
      <formula>G35</formula>
    </cfRule>
  </conditionalFormatting>
  <conditionalFormatting sqref="K36">
    <cfRule type="cellIs" dxfId="2853" priority="79" operator="notEqual">
      <formula>G36</formula>
    </cfRule>
    <cfRule type="cellIs" dxfId="2852" priority="80" operator="equal">
      <formula>G36</formula>
    </cfRule>
  </conditionalFormatting>
  <conditionalFormatting sqref="K37">
    <cfRule type="cellIs" dxfId="2851" priority="77" operator="notEqual">
      <formula>G37</formula>
    </cfRule>
    <cfRule type="cellIs" dxfId="2850" priority="78" operator="equal">
      <formula>G37</formula>
    </cfRule>
  </conditionalFormatting>
  <conditionalFormatting sqref="K38">
    <cfRule type="cellIs" dxfId="2849" priority="75" operator="notEqual">
      <formula>G38</formula>
    </cfRule>
    <cfRule type="cellIs" dxfId="2848" priority="76" operator="equal">
      <formula>G38</formula>
    </cfRule>
  </conditionalFormatting>
  <conditionalFormatting sqref="K39">
    <cfRule type="cellIs" dxfId="2847" priority="73" operator="notEqual">
      <formula>G39</formula>
    </cfRule>
    <cfRule type="cellIs" dxfId="2846" priority="74" operator="equal">
      <formula>G39</formula>
    </cfRule>
  </conditionalFormatting>
  <conditionalFormatting sqref="K40">
    <cfRule type="cellIs" dxfId="2845" priority="71" operator="notEqual">
      <formula>G40</formula>
    </cfRule>
    <cfRule type="cellIs" dxfId="2844" priority="72" operator="equal">
      <formula>G40</formula>
    </cfRule>
  </conditionalFormatting>
  <conditionalFormatting sqref="K41">
    <cfRule type="cellIs" dxfId="2843" priority="69" operator="notEqual">
      <formula>G41</formula>
    </cfRule>
    <cfRule type="cellIs" dxfId="2842" priority="70" operator="equal">
      <formula>G41</formula>
    </cfRule>
  </conditionalFormatting>
  <conditionalFormatting sqref="K43">
    <cfRule type="cellIs" dxfId="2841" priority="67" operator="notEqual">
      <formula>G43</formula>
    </cfRule>
    <cfRule type="cellIs" dxfId="2840" priority="68" operator="equal">
      <formula>G43</formula>
    </cfRule>
  </conditionalFormatting>
  <conditionalFormatting sqref="K44">
    <cfRule type="cellIs" dxfId="2839" priority="65" operator="notEqual">
      <formula>G44</formula>
    </cfRule>
    <cfRule type="cellIs" dxfId="2838" priority="66" operator="equal">
      <formula>G44</formula>
    </cfRule>
  </conditionalFormatting>
  <conditionalFormatting sqref="K45">
    <cfRule type="cellIs" dxfId="2837" priority="63" operator="notEqual">
      <formula>G45</formula>
    </cfRule>
    <cfRule type="cellIs" dxfId="2836" priority="64" operator="equal">
      <formula>G45</formula>
    </cfRule>
  </conditionalFormatting>
  <conditionalFormatting sqref="K46">
    <cfRule type="cellIs" dxfId="2835" priority="61" operator="notEqual">
      <formula>G46</formula>
    </cfRule>
    <cfRule type="cellIs" dxfId="2834" priority="62" operator="equal">
      <formula>G46</formula>
    </cfRule>
  </conditionalFormatting>
  <conditionalFormatting sqref="K47">
    <cfRule type="cellIs" dxfId="2833" priority="59" operator="notEqual">
      <formula>G47</formula>
    </cfRule>
    <cfRule type="cellIs" dxfId="2832" priority="60" operator="equal">
      <formula>G47</formula>
    </cfRule>
  </conditionalFormatting>
  <conditionalFormatting sqref="K48">
    <cfRule type="cellIs" dxfId="2831" priority="57" operator="notEqual">
      <formula>G48</formula>
    </cfRule>
    <cfRule type="cellIs" dxfId="2830" priority="58" operator="equal">
      <formula>G48</formula>
    </cfRule>
  </conditionalFormatting>
  <conditionalFormatting sqref="K49">
    <cfRule type="cellIs" dxfId="2829" priority="55" operator="notEqual">
      <formula>G49</formula>
    </cfRule>
    <cfRule type="cellIs" dxfId="2828" priority="56" operator="equal">
      <formula>G49</formula>
    </cfRule>
  </conditionalFormatting>
  <conditionalFormatting sqref="K50">
    <cfRule type="cellIs" dxfId="2827" priority="53" operator="notEqual">
      <formula>G50</formula>
    </cfRule>
    <cfRule type="cellIs" dxfId="2826" priority="54" operator="equal">
      <formula>G50</formula>
    </cfRule>
  </conditionalFormatting>
  <conditionalFormatting sqref="K51">
    <cfRule type="cellIs" dxfId="2825" priority="51" operator="notEqual">
      <formula>G51</formula>
    </cfRule>
    <cfRule type="cellIs" dxfId="2824" priority="52" operator="equal">
      <formula>G51</formula>
    </cfRule>
  </conditionalFormatting>
  <conditionalFormatting sqref="K52">
    <cfRule type="cellIs" dxfId="2823" priority="49" operator="notEqual">
      <formula>G52</formula>
    </cfRule>
    <cfRule type="cellIs" dxfId="2822" priority="50" operator="equal">
      <formula>G52</formula>
    </cfRule>
  </conditionalFormatting>
  <conditionalFormatting sqref="K53">
    <cfRule type="cellIs" dxfId="2821" priority="47" operator="notEqual">
      <formula>G53</formula>
    </cfRule>
    <cfRule type="cellIs" dxfId="2820" priority="48" operator="equal">
      <formula>G53</formula>
    </cfRule>
  </conditionalFormatting>
  <conditionalFormatting sqref="K54">
    <cfRule type="cellIs" dxfId="2819" priority="45" operator="notEqual">
      <formula>G54</formula>
    </cfRule>
    <cfRule type="cellIs" dxfId="2818" priority="46" operator="equal">
      <formula>G54</formula>
    </cfRule>
  </conditionalFormatting>
  <conditionalFormatting sqref="K55">
    <cfRule type="cellIs" dxfId="2817" priority="43" operator="notEqual">
      <formula>G55</formula>
    </cfRule>
    <cfRule type="cellIs" dxfId="2816" priority="44" operator="equal">
      <formula>G55</formula>
    </cfRule>
  </conditionalFormatting>
  <conditionalFormatting sqref="K56">
    <cfRule type="cellIs" dxfId="2815" priority="41" operator="notEqual">
      <formula>G56</formula>
    </cfRule>
    <cfRule type="cellIs" dxfId="2814" priority="42" operator="equal">
      <formula>G56</formula>
    </cfRule>
  </conditionalFormatting>
  <conditionalFormatting sqref="K57">
    <cfRule type="cellIs" dxfId="2813" priority="39" operator="notEqual">
      <formula>G57</formula>
    </cfRule>
    <cfRule type="cellIs" dxfId="2812" priority="40" operator="equal">
      <formula>G57</formula>
    </cfRule>
  </conditionalFormatting>
  <conditionalFormatting sqref="K58">
    <cfRule type="cellIs" dxfId="2811" priority="37" operator="notEqual">
      <formula>G58</formula>
    </cfRule>
    <cfRule type="cellIs" dxfId="2810" priority="38" operator="equal">
      <formula>G58</formula>
    </cfRule>
  </conditionalFormatting>
  <conditionalFormatting sqref="K59">
    <cfRule type="cellIs" dxfId="2809" priority="35" operator="notEqual">
      <formula>G59</formula>
    </cfRule>
    <cfRule type="cellIs" dxfId="2808" priority="36" operator="equal">
      <formula>G59</formula>
    </cfRule>
  </conditionalFormatting>
  <conditionalFormatting sqref="K60">
    <cfRule type="cellIs" dxfId="2807" priority="33" operator="notEqual">
      <formula>G60</formula>
    </cfRule>
    <cfRule type="cellIs" dxfId="2806" priority="34" operator="equal">
      <formula>G60</formula>
    </cfRule>
  </conditionalFormatting>
  <conditionalFormatting sqref="K61">
    <cfRule type="cellIs" dxfId="2805" priority="31" operator="notEqual">
      <formula>G61</formula>
    </cfRule>
    <cfRule type="cellIs" dxfId="2804" priority="32" operator="equal">
      <formula>G61</formula>
    </cfRule>
  </conditionalFormatting>
  <conditionalFormatting sqref="K62">
    <cfRule type="cellIs" dxfId="2803" priority="29" operator="notEqual">
      <formula>G62</formula>
    </cfRule>
    <cfRule type="cellIs" dxfId="2802" priority="30" operator="equal">
      <formula>G62</formula>
    </cfRule>
  </conditionalFormatting>
  <conditionalFormatting sqref="K63">
    <cfRule type="cellIs" dxfId="2801" priority="27" operator="notEqual">
      <formula>G63</formula>
    </cfRule>
    <cfRule type="cellIs" dxfId="2800" priority="28" operator="equal">
      <formula>G63</formula>
    </cfRule>
  </conditionalFormatting>
  <conditionalFormatting sqref="K67">
    <cfRule type="cellIs" dxfId="2799" priority="25" operator="notEqual">
      <formula>G67</formula>
    </cfRule>
    <cfRule type="cellIs" dxfId="2798" priority="26" operator="equal">
      <formula>G67</formula>
    </cfRule>
  </conditionalFormatting>
  <conditionalFormatting sqref="K68">
    <cfRule type="cellIs" dxfId="2797" priority="23" operator="notEqual">
      <formula>G68</formula>
    </cfRule>
    <cfRule type="cellIs" dxfId="2796" priority="24" operator="equal">
      <formula>G68</formula>
    </cfRule>
  </conditionalFormatting>
  <conditionalFormatting sqref="K69">
    <cfRule type="cellIs" dxfId="2795" priority="21" operator="notEqual">
      <formula>G69</formula>
    </cfRule>
    <cfRule type="cellIs" dxfId="2794" priority="22" operator="equal">
      <formula>G69</formula>
    </cfRule>
  </conditionalFormatting>
  <conditionalFormatting sqref="K71">
    <cfRule type="cellIs" dxfId="2793" priority="19" operator="notEqual">
      <formula>G71</formula>
    </cfRule>
    <cfRule type="cellIs" dxfId="2792" priority="20" operator="equal">
      <formula>G71</formula>
    </cfRule>
  </conditionalFormatting>
  <conditionalFormatting sqref="K72">
    <cfRule type="cellIs" dxfId="2791" priority="17" operator="notEqual">
      <formula>G72</formula>
    </cfRule>
    <cfRule type="cellIs" dxfId="2790" priority="18" operator="equal">
      <formula>G72</formula>
    </cfRule>
  </conditionalFormatting>
  <conditionalFormatting sqref="K73">
    <cfRule type="cellIs" dxfId="2789" priority="15" operator="notEqual">
      <formula>G73</formula>
    </cfRule>
    <cfRule type="cellIs" dxfId="2788" priority="16" operator="equal">
      <formula>G73</formula>
    </cfRule>
  </conditionalFormatting>
  <conditionalFormatting sqref="K76">
    <cfRule type="cellIs" dxfId="2787" priority="13" operator="notEqual">
      <formula>G76</formula>
    </cfRule>
    <cfRule type="cellIs" dxfId="2786" priority="14" operator="equal">
      <formula>G76</formula>
    </cfRule>
  </conditionalFormatting>
  <conditionalFormatting sqref="K9">
    <cfRule type="cellIs" dxfId="2785" priority="131" operator="notEqual">
      <formula>G9</formula>
    </cfRule>
    <cfRule type="cellIs" dxfId="2784" priority="132" operator="equal">
      <formula>G9</formula>
    </cfRule>
  </conditionalFormatting>
  <conditionalFormatting sqref="K10">
    <cfRule type="cellIs" dxfId="2783" priority="129" operator="notEqual">
      <formula>G10</formula>
    </cfRule>
    <cfRule type="cellIs" dxfId="2782" priority="130" operator="equal">
      <formula>G10</formula>
    </cfRule>
  </conditionalFormatting>
  <conditionalFormatting sqref="K11">
    <cfRule type="cellIs" dxfId="2781" priority="127" operator="notEqual">
      <formula>G11</formula>
    </cfRule>
    <cfRule type="cellIs" dxfId="2780" priority="128" operator="equal">
      <formula>G11</formula>
    </cfRule>
  </conditionalFormatting>
  <conditionalFormatting sqref="K12">
    <cfRule type="cellIs" dxfId="2779" priority="125" operator="notEqual">
      <formula>G12</formula>
    </cfRule>
    <cfRule type="cellIs" dxfId="2778" priority="126" operator="equal">
      <formula>G12</formula>
    </cfRule>
  </conditionalFormatting>
  <conditionalFormatting sqref="K13">
    <cfRule type="cellIs" dxfId="2777" priority="123" operator="notEqual">
      <formula>G13</formula>
    </cfRule>
    <cfRule type="cellIs" dxfId="2776" priority="124" operator="equal">
      <formula>G13</formula>
    </cfRule>
  </conditionalFormatting>
  <conditionalFormatting sqref="K14">
    <cfRule type="cellIs" dxfId="2775" priority="121" operator="notEqual">
      <formula>G14</formula>
    </cfRule>
    <cfRule type="cellIs" dxfId="2774" priority="122" operator="equal">
      <formula>G14</formula>
    </cfRule>
  </conditionalFormatting>
  <conditionalFormatting sqref="G76">
    <cfRule type="cellIs" dxfId="2773" priority="11" operator="notEqual">
      <formula>$G$77</formula>
    </cfRule>
    <cfRule type="cellIs" dxfId="277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A3A5C33-4F65-480C-9ACB-BB909215949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4439AE5D-E7AA-4B55-A75A-E9E148DCBA2A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F0A8C6D-D286-468F-B119-0B286EA0F522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96855BE-F35D-45C8-AF89-04D245EE34E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E4171AC-AE15-4E9F-8C44-78DD9AA311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C2F02E5-A6B7-45CC-99C3-194F51BA3B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5FA461-582E-42E7-AEC5-CF86EA3B7BA7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4C2F8E7-6AD8-4320-8740-B9430B8BC57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A1292B4-D822-4463-8EA4-FBC5F74AB3F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F4182D3-30FC-4238-87F9-A3001C56FF9C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153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0">
        <v>409755.45</v>
      </c>
      <c r="H8" s="124"/>
      <c r="I8" s="130">
        <v>39531.39</v>
      </c>
      <c r="J8" s="130">
        <v>370224.06</v>
      </c>
      <c r="K8" s="130"/>
      <c r="L8" s="131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2"/>
      <c r="H9" s="126"/>
      <c r="I9" s="132"/>
      <c r="J9" s="132"/>
      <c r="K9" s="130">
        <v>0</v>
      </c>
      <c r="L9" s="133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7">
        <v>3341.38</v>
      </c>
      <c r="H10" s="126" t="s">
        <v>15</v>
      </c>
      <c r="I10" s="132">
        <v>3341.38</v>
      </c>
      <c r="J10" s="132"/>
      <c r="K10" s="130">
        <v>3341.38</v>
      </c>
      <c r="L10" s="133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7">
        <v>346208.71</v>
      </c>
      <c r="H11" s="126" t="s">
        <v>59</v>
      </c>
      <c r="I11" s="132">
        <v>7932.21</v>
      </c>
      <c r="J11" s="132">
        <v>338276.5</v>
      </c>
      <c r="K11" s="130">
        <v>346208.71</v>
      </c>
      <c r="L11" s="133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2"/>
      <c r="H12" s="126"/>
      <c r="I12" s="132"/>
      <c r="J12" s="132"/>
      <c r="K12" s="130">
        <v>0</v>
      </c>
      <c r="L12" s="133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2"/>
      <c r="H13" s="126"/>
      <c r="I13" s="132"/>
      <c r="J13" s="132"/>
      <c r="K13" s="130">
        <v>0</v>
      </c>
      <c r="L13" s="133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2"/>
      <c r="H14" s="126"/>
      <c r="I14" s="132"/>
      <c r="J14" s="132"/>
      <c r="K14" s="130">
        <v>0</v>
      </c>
      <c r="L14" s="133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2"/>
      <c r="H15" s="126"/>
      <c r="I15" s="132"/>
      <c r="J15" s="132"/>
      <c r="K15" s="130">
        <v>0</v>
      </c>
      <c r="L15" s="133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2"/>
      <c r="H16" s="126"/>
      <c r="I16" s="132"/>
      <c r="J16" s="132"/>
      <c r="K16" s="130">
        <v>0</v>
      </c>
      <c r="L16" s="133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7"/>
      <c r="H17" s="126"/>
      <c r="I17" s="132"/>
      <c r="J17" s="132"/>
      <c r="K17" s="130">
        <v>0</v>
      </c>
      <c r="L17" s="133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7">
        <v>31947.56</v>
      </c>
      <c r="H18" s="126" t="s">
        <v>24</v>
      </c>
      <c r="I18" s="132"/>
      <c r="J18" s="132">
        <v>31947.56</v>
      </c>
      <c r="K18" s="130">
        <v>31947.56</v>
      </c>
      <c r="L18" s="133" t="s">
        <v>241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4"/>
      <c r="H19" s="126"/>
      <c r="I19" s="134"/>
      <c r="J19" s="134"/>
      <c r="K19" s="130">
        <v>0</v>
      </c>
      <c r="L19" s="133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2">
        <v>28257.8</v>
      </c>
      <c r="H20" s="126" t="s">
        <v>15</v>
      </c>
      <c r="I20" s="132">
        <v>28257.8</v>
      </c>
      <c r="J20" s="132"/>
      <c r="K20" s="130">
        <v>28257.8</v>
      </c>
      <c r="L20" s="133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2"/>
      <c r="H21" s="126"/>
      <c r="I21" s="132"/>
      <c r="J21" s="132"/>
      <c r="K21" s="130">
        <v>0</v>
      </c>
      <c r="L21" s="133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2"/>
      <c r="H22" s="126"/>
      <c r="I22" s="132"/>
      <c r="J22" s="132"/>
      <c r="K22" s="130">
        <v>0</v>
      </c>
      <c r="L22" s="133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7"/>
      <c r="H23" s="126"/>
      <c r="I23" s="132"/>
      <c r="J23" s="132"/>
      <c r="K23" s="130">
        <v>0</v>
      </c>
      <c r="L23" s="133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5"/>
      <c r="H24" s="126"/>
      <c r="I24" s="135"/>
      <c r="J24" s="135"/>
      <c r="K24" s="130">
        <v>0</v>
      </c>
      <c r="L24" s="133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0">
        <v>521207.69999999995</v>
      </c>
      <c r="H25" s="124"/>
      <c r="I25" s="130">
        <v>470242.48</v>
      </c>
      <c r="J25" s="130">
        <v>50965.22</v>
      </c>
      <c r="K25" s="130"/>
      <c r="L25" s="131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2"/>
      <c r="H26" s="126"/>
      <c r="I26" s="132"/>
      <c r="J26" s="132"/>
      <c r="K26" s="130">
        <v>0</v>
      </c>
      <c r="L26" s="133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2">
        <v>222571.91</v>
      </c>
      <c r="H27" s="126" t="s">
        <v>59</v>
      </c>
      <c r="I27" s="132">
        <v>197834.23</v>
      </c>
      <c r="J27" s="132">
        <v>24737.68</v>
      </c>
      <c r="K27" s="130">
        <v>222571.91</v>
      </c>
      <c r="L27" s="133" t="s">
        <v>242</v>
      </c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2"/>
      <c r="H28" s="126"/>
      <c r="I28" s="132"/>
      <c r="J28" s="132"/>
      <c r="K28" s="130">
        <v>0</v>
      </c>
      <c r="L28" s="133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2"/>
      <c r="H29" s="126"/>
      <c r="I29" s="132"/>
      <c r="J29" s="132"/>
      <c r="K29" s="130">
        <v>0</v>
      </c>
      <c r="L29" s="133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2">
        <v>298635.78999999998</v>
      </c>
      <c r="H30" s="126" t="s">
        <v>59</v>
      </c>
      <c r="I30" s="132">
        <v>272408.25</v>
      </c>
      <c r="J30" s="132">
        <v>26227.54</v>
      </c>
      <c r="K30" s="130">
        <v>298635.78999999998</v>
      </c>
      <c r="L30" s="133" t="s">
        <v>308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2"/>
      <c r="H31" s="126"/>
      <c r="I31" s="132"/>
      <c r="J31" s="132"/>
      <c r="K31" s="130">
        <v>0</v>
      </c>
      <c r="L31" s="133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2"/>
      <c r="H32" s="126"/>
      <c r="I32" s="132"/>
      <c r="J32" s="132"/>
      <c r="K32" s="130">
        <v>0</v>
      </c>
      <c r="L32" s="133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2"/>
      <c r="H33" s="126"/>
      <c r="I33" s="132"/>
      <c r="J33" s="132"/>
      <c r="K33" s="130">
        <v>0</v>
      </c>
      <c r="L33" s="133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2"/>
      <c r="H34" s="126"/>
      <c r="I34" s="132"/>
      <c r="J34" s="132"/>
      <c r="K34" s="130">
        <v>0</v>
      </c>
      <c r="L34" s="133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2"/>
      <c r="H35" s="126"/>
      <c r="I35" s="132"/>
      <c r="J35" s="132"/>
      <c r="K35" s="130">
        <v>0</v>
      </c>
      <c r="L35" s="133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2"/>
      <c r="H36" s="126"/>
      <c r="I36" s="132"/>
      <c r="J36" s="132"/>
      <c r="K36" s="130">
        <v>0</v>
      </c>
      <c r="L36" s="133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2"/>
      <c r="H37" s="126"/>
      <c r="I37" s="132"/>
      <c r="J37" s="132"/>
      <c r="K37" s="130">
        <v>0</v>
      </c>
      <c r="L37" s="133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2"/>
      <c r="H38" s="126"/>
      <c r="I38" s="132"/>
      <c r="J38" s="132"/>
      <c r="K38" s="130">
        <v>0</v>
      </c>
      <c r="L38" s="133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2"/>
      <c r="H39" s="126"/>
      <c r="I39" s="132"/>
      <c r="J39" s="132"/>
      <c r="K39" s="130">
        <v>0</v>
      </c>
      <c r="L39" s="133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2"/>
      <c r="H40" s="126"/>
      <c r="I40" s="132"/>
      <c r="J40" s="132"/>
      <c r="K40" s="130">
        <v>0</v>
      </c>
      <c r="L40" s="133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2"/>
      <c r="H41" s="126"/>
      <c r="I41" s="132"/>
      <c r="J41" s="132"/>
      <c r="K41" s="130">
        <v>0</v>
      </c>
      <c r="L41" s="133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0">
        <v>1211114.8799999999</v>
      </c>
      <c r="H42" s="124"/>
      <c r="I42" s="130">
        <v>318275.76</v>
      </c>
      <c r="J42" s="130">
        <v>892839.11999999988</v>
      </c>
      <c r="K42" s="130"/>
      <c r="L42" s="131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2">
        <v>452729.14</v>
      </c>
      <c r="H43" s="126" t="s">
        <v>24</v>
      </c>
      <c r="I43" s="132"/>
      <c r="J43" s="132">
        <v>452729.14</v>
      </c>
      <c r="K43" s="130">
        <v>452729.14</v>
      </c>
      <c r="L43" s="133" t="s">
        <v>243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2">
        <v>70713.84</v>
      </c>
      <c r="H44" s="126" t="s">
        <v>24</v>
      </c>
      <c r="I44" s="132"/>
      <c r="J44" s="132">
        <v>70713.84</v>
      </c>
      <c r="K44" s="130">
        <v>70713.84</v>
      </c>
      <c r="L44" s="133" t="s">
        <v>244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2"/>
      <c r="H45" s="126"/>
      <c r="I45" s="132"/>
      <c r="J45" s="132"/>
      <c r="K45" s="130">
        <v>0</v>
      </c>
      <c r="L45" s="133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2"/>
      <c r="H46" s="126"/>
      <c r="I46" s="132"/>
      <c r="J46" s="132"/>
      <c r="K46" s="130">
        <v>0</v>
      </c>
      <c r="L46" s="133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2">
        <v>182105.99</v>
      </c>
      <c r="H47" s="126" t="s">
        <v>15</v>
      </c>
      <c r="I47" s="132">
        <v>182105.99</v>
      </c>
      <c r="J47" s="132"/>
      <c r="K47" s="130">
        <v>182105.99</v>
      </c>
      <c r="L47" s="133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2"/>
      <c r="H48" s="126"/>
      <c r="I48" s="132"/>
      <c r="J48" s="132"/>
      <c r="K48" s="130">
        <v>0</v>
      </c>
      <c r="L48" s="133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2">
        <v>8560.92</v>
      </c>
      <c r="H49" s="126" t="s">
        <v>15</v>
      </c>
      <c r="I49" s="132">
        <v>8560.92</v>
      </c>
      <c r="J49" s="132"/>
      <c r="K49" s="130">
        <v>8560.92</v>
      </c>
      <c r="L49" s="133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2"/>
      <c r="H50" s="126"/>
      <c r="I50" s="132"/>
      <c r="J50" s="132"/>
      <c r="K50" s="130">
        <v>0</v>
      </c>
      <c r="L50" s="133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2"/>
      <c r="H51" s="126"/>
      <c r="I51" s="132"/>
      <c r="J51" s="132"/>
      <c r="K51" s="130">
        <v>0</v>
      </c>
      <c r="L51" s="133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2"/>
      <c r="H52" s="126"/>
      <c r="I52" s="132"/>
      <c r="J52" s="132"/>
      <c r="K52" s="130">
        <v>0</v>
      </c>
      <c r="L52" s="133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2"/>
      <c r="H53" s="126"/>
      <c r="I53" s="132"/>
      <c r="J53" s="132"/>
      <c r="K53" s="130">
        <v>0</v>
      </c>
      <c r="L53" s="133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2"/>
      <c r="H54" s="126"/>
      <c r="I54" s="132"/>
      <c r="J54" s="132"/>
      <c r="K54" s="130">
        <v>0</v>
      </c>
      <c r="L54" s="133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2">
        <v>34419.199999999997</v>
      </c>
      <c r="H55" s="138" t="s">
        <v>24</v>
      </c>
      <c r="I55" s="132"/>
      <c r="J55" s="132">
        <v>34419.199999999997</v>
      </c>
      <c r="K55" s="130">
        <v>34419.199999999997</v>
      </c>
      <c r="L55" s="133" t="s">
        <v>245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2">
        <v>1164.52</v>
      </c>
      <c r="H56" s="126" t="s">
        <v>15</v>
      </c>
      <c r="I56" s="132">
        <v>1164.52</v>
      </c>
      <c r="J56" s="132"/>
      <c r="K56" s="130">
        <v>1164.52</v>
      </c>
      <c r="L56" s="133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2"/>
      <c r="H57" s="126"/>
      <c r="I57" s="132"/>
      <c r="J57" s="132"/>
      <c r="K57" s="130">
        <v>0</v>
      </c>
      <c r="L57" s="133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2"/>
      <c r="H58" s="126"/>
      <c r="I58" s="132"/>
      <c r="J58" s="132"/>
      <c r="K58" s="130">
        <v>0</v>
      </c>
      <c r="L58" s="133"/>
    </row>
    <row r="59" spans="1:12" ht="30" x14ac:dyDescent="0.25">
      <c r="A59" s="10"/>
      <c r="B59" s="10"/>
      <c r="C59" s="11" t="s">
        <v>116</v>
      </c>
      <c r="D59" s="10"/>
      <c r="E59" s="10"/>
      <c r="F59" s="10" t="s">
        <v>117</v>
      </c>
      <c r="G59" s="132">
        <v>461421.27</v>
      </c>
      <c r="H59" s="126" t="s">
        <v>59</v>
      </c>
      <c r="I59" s="132">
        <v>126444.33</v>
      </c>
      <c r="J59" s="132">
        <v>334976.94</v>
      </c>
      <c r="K59" s="130">
        <v>461421.27</v>
      </c>
      <c r="L59" s="133" t="s">
        <v>309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2"/>
      <c r="H60" s="126"/>
      <c r="I60" s="132"/>
      <c r="J60" s="132"/>
      <c r="K60" s="130">
        <v>0</v>
      </c>
      <c r="L60" s="133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2"/>
      <c r="H61" s="138"/>
      <c r="I61" s="132"/>
      <c r="J61" s="132"/>
      <c r="K61" s="130">
        <v>0</v>
      </c>
      <c r="L61" s="133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2"/>
      <c r="H62" s="126"/>
      <c r="I62" s="132"/>
      <c r="J62" s="132"/>
      <c r="K62" s="130">
        <v>0</v>
      </c>
      <c r="L62" s="133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2"/>
      <c r="H63" s="126"/>
      <c r="I63" s="132"/>
      <c r="J63" s="132"/>
      <c r="K63" s="130">
        <v>0</v>
      </c>
      <c r="L63" s="133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0"/>
      <c r="H64" s="124"/>
      <c r="I64" s="130"/>
      <c r="J64" s="130"/>
      <c r="K64" s="130"/>
      <c r="L64" s="131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0"/>
      <c r="H65" s="124"/>
      <c r="I65" s="130"/>
      <c r="J65" s="130"/>
      <c r="K65" s="130"/>
      <c r="L65" s="131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0">
        <v>0</v>
      </c>
      <c r="H66" s="124"/>
      <c r="I66" s="130">
        <v>0</v>
      </c>
      <c r="J66" s="130">
        <v>0</v>
      </c>
      <c r="K66" s="130"/>
      <c r="L66" s="131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2"/>
      <c r="H67" s="126"/>
      <c r="I67" s="132"/>
      <c r="J67" s="132"/>
      <c r="K67" s="130">
        <v>0</v>
      </c>
      <c r="L67" s="133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2"/>
      <c r="H68" s="126"/>
      <c r="I68" s="132"/>
      <c r="J68" s="132"/>
      <c r="K68" s="130">
        <v>0</v>
      </c>
      <c r="L68" s="133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2"/>
      <c r="H69" s="126"/>
      <c r="I69" s="132"/>
      <c r="J69" s="132"/>
      <c r="K69" s="130">
        <v>0</v>
      </c>
      <c r="L69" s="133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0">
        <v>417932.79999999999</v>
      </c>
      <c r="H70" s="124"/>
      <c r="I70" s="130">
        <v>311117.05</v>
      </c>
      <c r="J70" s="130">
        <v>106815.75</v>
      </c>
      <c r="K70" s="130"/>
      <c r="L70" s="131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2">
        <v>106815.75</v>
      </c>
      <c r="H71" s="126" t="s">
        <v>24</v>
      </c>
      <c r="I71" s="132"/>
      <c r="J71" s="132">
        <v>106815.75</v>
      </c>
      <c r="K71" s="130">
        <v>106815.75</v>
      </c>
      <c r="L71" s="133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2">
        <v>311117.05</v>
      </c>
      <c r="H72" s="126" t="s">
        <v>15</v>
      </c>
      <c r="I72" s="132">
        <v>311117.05</v>
      </c>
      <c r="J72" s="132"/>
      <c r="K72" s="130">
        <v>311117.05</v>
      </c>
      <c r="L72" s="133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2"/>
      <c r="H73" s="126"/>
      <c r="I73" s="132"/>
      <c r="J73" s="132"/>
      <c r="K73" s="130">
        <v>0</v>
      </c>
      <c r="L73" s="133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2560010.8299999996</v>
      </c>
      <c r="H76" s="26"/>
      <c r="I76" s="95">
        <v>1139166.68</v>
      </c>
      <c r="J76" s="95">
        <v>1420844.15</v>
      </c>
      <c r="K76" s="91">
        <v>2560010.83</v>
      </c>
      <c r="L76" s="27"/>
    </row>
    <row r="77" spans="1:12" ht="15.75" x14ac:dyDescent="0.25">
      <c r="F77" s="84" t="s">
        <v>200</v>
      </c>
      <c r="G77" s="96">
        <v>2560010.83</v>
      </c>
      <c r="H77" s="14"/>
      <c r="I77" s="86">
        <v>0.4449851018794323</v>
      </c>
      <c r="J77" s="86">
        <v>0.55501489812056781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'[15]CA2 Detail'!$V$121-'[15]CA2 Detail'!$I$203</f>
        <v>9527353.5600000024</v>
      </c>
      <c r="J83" s="88">
        <v>0.11956800729876552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761" priority="119" operator="notEqual">
      <formula>G15</formula>
    </cfRule>
    <cfRule type="cellIs" dxfId="2760" priority="120" operator="equal">
      <formula>G15</formula>
    </cfRule>
  </conditionalFormatting>
  <conditionalFormatting sqref="K16">
    <cfRule type="cellIs" dxfId="2759" priority="117" operator="notEqual">
      <formula>G16</formula>
    </cfRule>
    <cfRule type="cellIs" dxfId="2758" priority="118" operator="equal">
      <formula>G16</formula>
    </cfRule>
  </conditionalFormatting>
  <conditionalFormatting sqref="K17">
    <cfRule type="cellIs" dxfId="2757" priority="115" operator="notEqual">
      <formula>G17</formula>
    </cfRule>
    <cfRule type="cellIs" dxfId="2756" priority="116" operator="equal">
      <formula>G17</formula>
    </cfRule>
  </conditionalFormatting>
  <conditionalFormatting sqref="K18">
    <cfRule type="cellIs" dxfId="2755" priority="113" operator="notEqual">
      <formula>G18</formula>
    </cfRule>
    <cfRule type="cellIs" dxfId="2754" priority="114" operator="equal">
      <formula>G18</formula>
    </cfRule>
  </conditionalFormatting>
  <conditionalFormatting sqref="K19">
    <cfRule type="cellIs" dxfId="2753" priority="111" operator="notEqual">
      <formula>G19</formula>
    </cfRule>
    <cfRule type="cellIs" dxfId="2752" priority="112" operator="equal">
      <formula>G19</formula>
    </cfRule>
  </conditionalFormatting>
  <conditionalFormatting sqref="K20">
    <cfRule type="cellIs" dxfId="2751" priority="109" operator="notEqual">
      <formula>G20</formula>
    </cfRule>
    <cfRule type="cellIs" dxfId="2750" priority="110" operator="equal">
      <formula>G20</formula>
    </cfRule>
  </conditionalFormatting>
  <conditionalFormatting sqref="K21">
    <cfRule type="cellIs" dxfId="2749" priority="107" operator="notEqual">
      <formula>G21</formula>
    </cfRule>
    <cfRule type="cellIs" dxfId="2748" priority="108" operator="equal">
      <formula>G21</formula>
    </cfRule>
  </conditionalFormatting>
  <conditionalFormatting sqref="K22">
    <cfRule type="cellIs" dxfId="2747" priority="105" operator="notEqual">
      <formula>G22</formula>
    </cfRule>
    <cfRule type="cellIs" dxfId="2746" priority="106" operator="equal">
      <formula>G22</formula>
    </cfRule>
  </conditionalFormatting>
  <conditionalFormatting sqref="K23">
    <cfRule type="cellIs" dxfId="2745" priority="103" operator="notEqual">
      <formula>G23</formula>
    </cfRule>
    <cfRule type="cellIs" dxfId="2744" priority="104" operator="equal">
      <formula>G23</formula>
    </cfRule>
  </conditionalFormatting>
  <conditionalFormatting sqref="K24">
    <cfRule type="cellIs" dxfId="2743" priority="101" operator="notEqual">
      <formula>G24</formula>
    </cfRule>
    <cfRule type="cellIs" dxfId="2742" priority="102" operator="equal">
      <formula>G24</formula>
    </cfRule>
  </conditionalFormatting>
  <conditionalFormatting sqref="K26">
    <cfRule type="cellIs" dxfId="2741" priority="99" operator="notEqual">
      <formula>G26</formula>
    </cfRule>
    <cfRule type="cellIs" dxfId="2740" priority="100" operator="equal">
      <formula>G26</formula>
    </cfRule>
  </conditionalFormatting>
  <conditionalFormatting sqref="K27">
    <cfRule type="cellIs" dxfId="2739" priority="97" operator="notEqual">
      <formula>G27</formula>
    </cfRule>
    <cfRule type="cellIs" dxfId="2738" priority="98" operator="equal">
      <formula>G27</formula>
    </cfRule>
  </conditionalFormatting>
  <conditionalFormatting sqref="K28">
    <cfRule type="cellIs" dxfId="2737" priority="95" operator="notEqual">
      <formula>G28</formula>
    </cfRule>
    <cfRule type="cellIs" dxfId="2736" priority="96" operator="equal">
      <formula>G28</formula>
    </cfRule>
  </conditionalFormatting>
  <conditionalFormatting sqref="K29">
    <cfRule type="cellIs" dxfId="2735" priority="93" operator="notEqual">
      <formula>G29</formula>
    </cfRule>
    <cfRule type="cellIs" dxfId="2734" priority="94" operator="equal">
      <formula>G29</formula>
    </cfRule>
  </conditionalFormatting>
  <conditionalFormatting sqref="K30">
    <cfRule type="cellIs" dxfId="2733" priority="91" operator="notEqual">
      <formula>G30</formula>
    </cfRule>
    <cfRule type="cellIs" dxfId="2732" priority="92" operator="equal">
      <formula>G30</formula>
    </cfRule>
  </conditionalFormatting>
  <conditionalFormatting sqref="K31">
    <cfRule type="cellIs" dxfId="2731" priority="89" operator="notEqual">
      <formula>G31</formula>
    </cfRule>
    <cfRule type="cellIs" dxfId="2730" priority="90" operator="equal">
      <formula>G31</formula>
    </cfRule>
  </conditionalFormatting>
  <conditionalFormatting sqref="K32">
    <cfRule type="cellIs" dxfId="2729" priority="87" operator="notEqual">
      <formula>G32</formula>
    </cfRule>
    <cfRule type="cellIs" dxfId="2728" priority="88" operator="equal">
      <formula>G32</formula>
    </cfRule>
  </conditionalFormatting>
  <conditionalFormatting sqref="K33">
    <cfRule type="cellIs" dxfId="2727" priority="85" operator="notEqual">
      <formula>G33</formula>
    </cfRule>
    <cfRule type="cellIs" dxfId="2726" priority="86" operator="equal">
      <formula>G33</formula>
    </cfRule>
  </conditionalFormatting>
  <conditionalFormatting sqref="K34">
    <cfRule type="cellIs" dxfId="2725" priority="83" operator="notEqual">
      <formula>G34</formula>
    </cfRule>
    <cfRule type="cellIs" dxfId="2724" priority="84" operator="equal">
      <formula>G34</formula>
    </cfRule>
  </conditionalFormatting>
  <conditionalFormatting sqref="K35">
    <cfRule type="cellIs" dxfId="2723" priority="81" operator="notEqual">
      <formula>G35</formula>
    </cfRule>
    <cfRule type="cellIs" dxfId="2722" priority="82" operator="equal">
      <formula>G35</formula>
    </cfRule>
  </conditionalFormatting>
  <conditionalFormatting sqref="K36">
    <cfRule type="cellIs" dxfId="2721" priority="79" operator="notEqual">
      <formula>G36</formula>
    </cfRule>
    <cfRule type="cellIs" dxfId="2720" priority="80" operator="equal">
      <formula>G36</formula>
    </cfRule>
  </conditionalFormatting>
  <conditionalFormatting sqref="K37">
    <cfRule type="cellIs" dxfId="2719" priority="77" operator="notEqual">
      <formula>G37</formula>
    </cfRule>
    <cfRule type="cellIs" dxfId="2718" priority="78" operator="equal">
      <formula>G37</formula>
    </cfRule>
  </conditionalFormatting>
  <conditionalFormatting sqref="K38">
    <cfRule type="cellIs" dxfId="2717" priority="75" operator="notEqual">
      <formula>G38</formula>
    </cfRule>
    <cfRule type="cellIs" dxfId="2716" priority="76" operator="equal">
      <formula>G38</formula>
    </cfRule>
  </conditionalFormatting>
  <conditionalFormatting sqref="K39">
    <cfRule type="cellIs" dxfId="2715" priority="73" operator="notEqual">
      <formula>G39</formula>
    </cfRule>
    <cfRule type="cellIs" dxfId="2714" priority="74" operator="equal">
      <formula>G39</formula>
    </cfRule>
  </conditionalFormatting>
  <conditionalFormatting sqref="K40">
    <cfRule type="cellIs" dxfId="2713" priority="71" operator="notEqual">
      <formula>G40</formula>
    </cfRule>
    <cfRule type="cellIs" dxfId="2712" priority="72" operator="equal">
      <formula>G40</formula>
    </cfRule>
  </conditionalFormatting>
  <conditionalFormatting sqref="K41">
    <cfRule type="cellIs" dxfId="2711" priority="69" operator="notEqual">
      <formula>G41</formula>
    </cfRule>
    <cfRule type="cellIs" dxfId="2710" priority="70" operator="equal">
      <formula>G41</formula>
    </cfRule>
  </conditionalFormatting>
  <conditionalFormatting sqref="K43">
    <cfRule type="cellIs" dxfId="2709" priority="67" operator="notEqual">
      <formula>G43</formula>
    </cfRule>
    <cfRule type="cellIs" dxfId="2708" priority="68" operator="equal">
      <formula>G43</formula>
    </cfRule>
  </conditionalFormatting>
  <conditionalFormatting sqref="K44">
    <cfRule type="cellIs" dxfId="2707" priority="65" operator="notEqual">
      <formula>G44</formula>
    </cfRule>
    <cfRule type="cellIs" dxfId="2706" priority="66" operator="equal">
      <formula>G44</formula>
    </cfRule>
  </conditionalFormatting>
  <conditionalFormatting sqref="K45">
    <cfRule type="cellIs" dxfId="2705" priority="63" operator="notEqual">
      <formula>G45</formula>
    </cfRule>
    <cfRule type="cellIs" dxfId="2704" priority="64" operator="equal">
      <formula>G45</formula>
    </cfRule>
  </conditionalFormatting>
  <conditionalFormatting sqref="K46">
    <cfRule type="cellIs" dxfId="2703" priority="61" operator="notEqual">
      <formula>G46</formula>
    </cfRule>
    <cfRule type="cellIs" dxfId="2702" priority="62" operator="equal">
      <formula>G46</formula>
    </cfRule>
  </conditionalFormatting>
  <conditionalFormatting sqref="K47">
    <cfRule type="cellIs" dxfId="2701" priority="59" operator="notEqual">
      <formula>G47</formula>
    </cfRule>
    <cfRule type="cellIs" dxfId="2700" priority="60" operator="equal">
      <formula>G47</formula>
    </cfRule>
  </conditionalFormatting>
  <conditionalFormatting sqref="K48">
    <cfRule type="cellIs" dxfId="2699" priority="57" operator="notEqual">
      <formula>G48</formula>
    </cfRule>
    <cfRule type="cellIs" dxfId="2698" priority="58" operator="equal">
      <formula>G48</formula>
    </cfRule>
  </conditionalFormatting>
  <conditionalFormatting sqref="K49">
    <cfRule type="cellIs" dxfId="2697" priority="55" operator="notEqual">
      <formula>G49</formula>
    </cfRule>
    <cfRule type="cellIs" dxfId="2696" priority="56" operator="equal">
      <formula>G49</formula>
    </cfRule>
  </conditionalFormatting>
  <conditionalFormatting sqref="K50">
    <cfRule type="cellIs" dxfId="2695" priority="53" operator="notEqual">
      <formula>G50</formula>
    </cfRule>
    <cfRule type="cellIs" dxfId="2694" priority="54" operator="equal">
      <formula>G50</formula>
    </cfRule>
  </conditionalFormatting>
  <conditionalFormatting sqref="K51">
    <cfRule type="cellIs" dxfId="2693" priority="51" operator="notEqual">
      <formula>G51</formula>
    </cfRule>
    <cfRule type="cellIs" dxfId="2692" priority="52" operator="equal">
      <formula>G51</formula>
    </cfRule>
  </conditionalFormatting>
  <conditionalFormatting sqref="K52">
    <cfRule type="cellIs" dxfId="2691" priority="49" operator="notEqual">
      <formula>G52</formula>
    </cfRule>
    <cfRule type="cellIs" dxfId="2690" priority="50" operator="equal">
      <formula>G52</formula>
    </cfRule>
  </conditionalFormatting>
  <conditionalFormatting sqref="K53">
    <cfRule type="cellIs" dxfId="2689" priority="47" operator="notEqual">
      <formula>G53</formula>
    </cfRule>
    <cfRule type="cellIs" dxfId="2688" priority="48" operator="equal">
      <formula>G53</formula>
    </cfRule>
  </conditionalFormatting>
  <conditionalFormatting sqref="K54">
    <cfRule type="cellIs" dxfId="2687" priority="45" operator="notEqual">
      <formula>G54</formula>
    </cfRule>
    <cfRule type="cellIs" dxfId="2686" priority="46" operator="equal">
      <formula>G54</formula>
    </cfRule>
  </conditionalFormatting>
  <conditionalFormatting sqref="K55">
    <cfRule type="cellIs" dxfId="2685" priority="43" operator="notEqual">
      <formula>G55</formula>
    </cfRule>
    <cfRule type="cellIs" dxfId="2684" priority="44" operator="equal">
      <formula>G55</formula>
    </cfRule>
  </conditionalFormatting>
  <conditionalFormatting sqref="K56">
    <cfRule type="cellIs" dxfId="2683" priority="41" operator="notEqual">
      <formula>G56</formula>
    </cfRule>
    <cfRule type="cellIs" dxfId="2682" priority="42" operator="equal">
      <formula>G56</formula>
    </cfRule>
  </conditionalFormatting>
  <conditionalFormatting sqref="K57">
    <cfRule type="cellIs" dxfId="2681" priority="39" operator="notEqual">
      <formula>G57</formula>
    </cfRule>
    <cfRule type="cellIs" dxfId="2680" priority="40" operator="equal">
      <formula>G57</formula>
    </cfRule>
  </conditionalFormatting>
  <conditionalFormatting sqref="K58">
    <cfRule type="cellIs" dxfId="2679" priority="37" operator="notEqual">
      <formula>G58</formula>
    </cfRule>
    <cfRule type="cellIs" dxfId="2678" priority="38" operator="equal">
      <formula>G58</formula>
    </cfRule>
  </conditionalFormatting>
  <conditionalFormatting sqref="K59">
    <cfRule type="cellIs" dxfId="2677" priority="35" operator="notEqual">
      <formula>G59</formula>
    </cfRule>
    <cfRule type="cellIs" dxfId="2676" priority="36" operator="equal">
      <formula>G59</formula>
    </cfRule>
  </conditionalFormatting>
  <conditionalFormatting sqref="K60">
    <cfRule type="cellIs" dxfId="2675" priority="33" operator="notEqual">
      <formula>G60</formula>
    </cfRule>
    <cfRule type="cellIs" dxfId="2674" priority="34" operator="equal">
      <formula>G60</formula>
    </cfRule>
  </conditionalFormatting>
  <conditionalFormatting sqref="K61">
    <cfRule type="cellIs" dxfId="2673" priority="31" operator="notEqual">
      <formula>G61</formula>
    </cfRule>
    <cfRule type="cellIs" dxfId="2672" priority="32" operator="equal">
      <formula>G61</formula>
    </cfRule>
  </conditionalFormatting>
  <conditionalFormatting sqref="K62">
    <cfRule type="cellIs" dxfId="2671" priority="29" operator="notEqual">
      <formula>G62</formula>
    </cfRule>
    <cfRule type="cellIs" dxfId="2670" priority="30" operator="equal">
      <formula>G62</formula>
    </cfRule>
  </conditionalFormatting>
  <conditionalFormatting sqref="K63">
    <cfRule type="cellIs" dxfId="2669" priority="27" operator="notEqual">
      <formula>G63</formula>
    </cfRule>
    <cfRule type="cellIs" dxfId="2668" priority="28" operator="equal">
      <formula>G63</formula>
    </cfRule>
  </conditionalFormatting>
  <conditionalFormatting sqref="K67">
    <cfRule type="cellIs" dxfId="2667" priority="25" operator="notEqual">
      <formula>G67</formula>
    </cfRule>
    <cfRule type="cellIs" dxfId="2666" priority="26" operator="equal">
      <formula>G67</formula>
    </cfRule>
  </conditionalFormatting>
  <conditionalFormatting sqref="K68">
    <cfRule type="cellIs" dxfId="2665" priority="23" operator="notEqual">
      <formula>G68</formula>
    </cfRule>
    <cfRule type="cellIs" dxfId="2664" priority="24" operator="equal">
      <formula>G68</formula>
    </cfRule>
  </conditionalFormatting>
  <conditionalFormatting sqref="K69">
    <cfRule type="cellIs" dxfId="2663" priority="21" operator="notEqual">
      <formula>G69</formula>
    </cfRule>
    <cfRule type="cellIs" dxfId="2662" priority="22" operator="equal">
      <formula>G69</formula>
    </cfRule>
  </conditionalFormatting>
  <conditionalFormatting sqref="K71">
    <cfRule type="cellIs" dxfId="2661" priority="19" operator="notEqual">
      <formula>G71</formula>
    </cfRule>
    <cfRule type="cellIs" dxfId="2660" priority="20" operator="equal">
      <formula>G71</formula>
    </cfRule>
  </conditionalFormatting>
  <conditionalFormatting sqref="K72">
    <cfRule type="cellIs" dxfId="2659" priority="17" operator="notEqual">
      <formula>G72</formula>
    </cfRule>
    <cfRule type="cellIs" dxfId="2658" priority="18" operator="equal">
      <formula>G72</formula>
    </cfRule>
  </conditionalFormatting>
  <conditionalFormatting sqref="K73">
    <cfRule type="cellIs" dxfId="2657" priority="15" operator="notEqual">
      <formula>G73</formula>
    </cfRule>
    <cfRule type="cellIs" dxfId="2656" priority="16" operator="equal">
      <formula>G73</formula>
    </cfRule>
  </conditionalFormatting>
  <conditionalFormatting sqref="K76">
    <cfRule type="cellIs" dxfId="2655" priority="13" operator="notEqual">
      <formula>G76</formula>
    </cfRule>
    <cfRule type="cellIs" dxfId="2654" priority="14" operator="equal">
      <formula>G76</formula>
    </cfRule>
  </conditionalFormatting>
  <conditionalFormatting sqref="K9">
    <cfRule type="cellIs" dxfId="2653" priority="131" operator="notEqual">
      <formula>G9</formula>
    </cfRule>
    <cfRule type="cellIs" dxfId="2652" priority="132" operator="equal">
      <formula>G9</formula>
    </cfRule>
  </conditionalFormatting>
  <conditionalFormatting sqref="K10">
    <cfRule type="cellIs" dxfId="2651" priority="129" operator="notEqual">
      <formula>G10</formula>
    </cfRule>
    <cfRule type="cellIs" dxfId="2650" priority="130" operator="equal">
      <formula>G10</formula>
    </cfRule>
  </conditionalFormatting>
  <conditionalFormatting sqref="K11">
    <cfRule type="cellIs" dxfId="2649" priority="127" operator="notEqual">
      <formula>G11</formula>
    </cfRule>
    <cfRule type="cellIs" dxfId="2648" priority="128" operator="equal">
      <formula>G11</formula>
    </cfRule>
  </conditionalFormatting>
  <conditionalFormatting sqref="K12">
    <cfRule type="cellIs" dxfId="2647" priority="125" operator="notEqual">
      <formula>G12</formula>
    </cfRule>
    <cfRule type="cellIs" dxfId="2646" priority="126" operator="equal">
      <formula>G12</formula>
    </cfRule>
  </conditionalFormatting>
  <conditionalFormatting sqref="K13">
    <cfRule type="cellIs" dxfId="2645" priority="123" operator="notEqual">
      <formula>G13</formula>
    </cfRule>
    <cfRule type="cellIs" dxfId="2644" priority="124" operator="equal">
      <formula>G13</formula>
    </cfRule>
  </conditionalFormatting>
  <conditionalFormatting sqref="K14">
    <cfRule type="cellIs" dxfId="2643" priority="121" operator="notEqual">
      <formula>G14</formula>
    </cfRule>
    <cfRule type="cellIs" dxfId="2642" priority="122" operator="equal">
      <formula>G14</formula>
    </cfRule>
  </conditionalFormatting>
  <conditionalFormatting sqref="G76">
    <cfRule type="cellIs" dxfId="2641" priority="11" operator="notEqual">
      <formula>$G$77</formula>
    </cfRule>
    <cfRule type="cellIs" dxfId="264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0942385-8B1C-4564-B59E-A9CCD84964D2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E2EFAC-4FE9-4509-95B7-5BDB1340DE4A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E0778AA-2164-445C-B48F-CB62D2FD76C5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2B256DB-4D03-40EB-932F-80C45B82A213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FDE463-5A79-434F-A30D-4FAA9E803FAB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AF4C109-FA85-44AD-9D5D-AD9F41D00487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D180AF4-76ED-4B38-943E-57EAADFF3891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6770301-F15C-47AE-B4C4-FFF98DBB4F8F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4A627FA-7DA5-4DEB-B820-51EF0FE2AE76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C11EB67-9BD6-4DB5-A2D1-E6B0604D97FE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154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1520370</v>
      </c>
      <c r="H8" s="10"/>
      <c r="I8" s="91">
        <v>1204661</v>
      </c>
      <c r="J8" s="91">
        <v>315709</v>
      </c>
      <c r="K8" s="91"/>
      <c r="L8" s="15"/>
    </row>
    <row r="9" spans="1:12" ht="15.75" x14ac:dyDescent="0.25">
      <c r="A9" s="9"/>
      <c r="B9" s="10"/>
      <c r="C9" s="11" t="s">
        <v>13</v>
      </c>
      <c r="D9" s="14"/>
      <c r="E9" s="11"/>
      <c r="F9" s="10" t="s">
        <v>14</v>
      </c>
      <c r="G9" s="92">
        <v>599784</v>
      </c>
      <c r="H9" s="82" t="s">
        <v>59</v>
      </c>
      <c r="I9" s="92">
        <v>364373</v>
      </c>
      <c r="J9" s="92">
        <v>235411</v>
      </c>
      <c r="K9" s="91">
        <v>599784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3762</v>
      </c>
      <c r="H10" s="82" t="s">
        <v>15</v>
      </c>
      <c r="I10" s="92">
        <v>3762</v>
      </c>
      <c r="J10" s="92"/>
      <c r="K10" s="91">
        <v>3762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534583</v>
      </c>
      <c r="H11" s="82" t="s">
        <v>15</v>
      </c>
      <c r="I11" s="92">
        <v>534583</v>
      </c>
      <c r="J11" s="92"/>
      <c r="K11" s="91">
        <v>534583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268532</v>
      </c>
      <c r="H13" s="82" t="s">
        <v>15</v>
      </c>
      <c r="I13" s="92">
        <v>268532</v>
      </c>
      <c r="J13" s="92"/>
      <c r="K13" s="91">
        <v>268532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/>
      <c r="H14" s="17"/>
      <c r="I14" s="92"/>
      <c r="J14" s="92"/>
      <c r="K14" s="91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ht="15.75" x14ac:dyDescent="0.25">
      <c r="A17" s="9"/>
      <c r="B17" s="10"/>
      <c r="C17" s="11" t="s">
        <v>31</v>
      </c>
      <c r="D17" s="14"/>
      <c r="E17" s="11"/>
      <c r="F17" s="10" t="s">
        <v>32</v>
      </c>
      <c r="G17" s="92">
        <v>21922</v>
      </c>
      <c r="H17" s="82" t="s">
        <v>24</v>
      </c>
      <c r="I17" s="92"/>
      <c r="J17" s="92">
        <v>21922</v>
      </c>
      <c r="K17" s="91">
        <v>21922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58376</v>
      </c>
      <c r="H18" s="82" t="s">
        <v>24</v>
      </c>
      <c r="I18" s="92"/>
      <c r="J18" s="92">
        <v>58376</v>
      </c>
      <c r="K18" s="91">
        <v>58376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ht="15.75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33411</v>
      </c>
      <c r="H20" s="82" t="s">
        <v>15</v>
      </c>
      <c r="I20" s="92">
        <v>33411</v>
      </c>
      <c r="J20" s="92"/>
      <c r="K20" s="91">
        <v>33411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560215</v>
      </c>
      <c r="H25" s="10"/>
      <c r="I25" s="91">
        <v>517212</v>
      </c>
      <c r="J25" s="91">
        <v>43003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>
        <v>0</v>
      </c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>
        <v>0</v>
      </c>
      <c r="H27" s="17"/>
      <c r="I27" s="92"/>
      <c r="J27" s="92"/>
      <c r="K27" s="91">
        <v>0</v>
      </c>
      <c r="L27" s="18"/>
    </row>
    <row r="28" spans="1:12" ht="15.75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97171</v>
      </c>
      <c r="H28" s="82" t="s">
        <v>15</v>
      </c>
      <c r="I28" s="92">
        <v>97171</v>
      </c>
      <c r="J28" s="92"/>
      <c r="K28" s="91">
        <v>97171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92">
        <v>97171</v>
      </c>
      <c r="H29" s="82" t="s">
        <v>15</v>
      </c>
      <c r="I29" s="92">
        <v>97171</v>
      </c>
      <c r="J29" s="92"/>
      <c r="K29" s="91">
        <v>97171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49937</v>
      </c>
      <c r="H30" s="82" t="s">
        <v>15</v>
      </c>
      <c r="I30" s="92">
        <v>49937</v>
      </c>
      <c r="J30" s="92"/>
      <c r="K30" s="91">
        <v>49937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39047</v>
      </c>
      <c r="H31" s="82" t="s">
        <v>15</v>
      </c>
      <c r="I31" s="92">
        <v>39047</v>
      </c>
      <c r="J31" s="92"/>
      <c r="K31" s="91">
        <v>39047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/>
      <c r="K32" s="91">
        <v>0</v>
      </c>
      <c r="L32" s="18"/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2">
        <v>124034</v>
      </c>
      <c r="H33" s="82" t="s">
        <v>15</v>
      </c>
      <c r="I33" s="92">
        <v>124034</v>
      </c>
      <c r="J33" s="92"/>
      <c r="K33" s="91">
        <v>124034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92">
        <v>109852</v>
      </c>
      <c r="H34" s="82" t="s">
        <v>15</v>
      </c>
      <c r="I34" s="92">
        <v>109852</v>
      </c>
      <c r="J34" s="92"/>
      <c r="K34" s="91">
        <v>109852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>
        <v>0</v>
      </c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43003</v>
      </c>
      <c r="H40" s="17" t="s">
        <v>24</v>
      </c>
      <c r="I40" s="92"/>
      <c r="J40" s="92">
        <v>43003</v>
      </c>
      <c r="K40" s="91">
        <v>43003</v>
      </c>
      <c r="L40" s="18"/>
    </row>
    <row r="41" spans="1:12" ht="15.75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82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2884133</v>
      </c>
      <c r="H42" s="10"/>
      <c r="I42" s="91">
        <v>647284</v>
      </c>
      <c r="J42" s="91">
        <v>2236849</v>
      </c>
      <c r="K42" s="91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1691402</v>
      </c>
      <c r="H43" s="82" t="s">
        <v>24</v>
      </c>
      <c r="I43" s="92"/>
      <c r="J43" s="92">
        <v>1691402</v>
      </c>
      <c r="K43" s="91">
        <v>1691402</v>
      </c>
      <c r="L43" s="18"/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244538</v>
      </c>
      <c r="H44" s="82" t="s">
        <v>24</v>
      </c>
      <c r="I44" s="92"/>
      <c r="J44" s="92">
        <v>244538</v>
      </c>
      <c r="K44" s="91">
        <v>244538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390726</v>
      </c>
      <c r="H47" s="82" t="s">
        <v>15</v>
      </c>
      <c r="I47" s="92">
        <v>390726</v>
      </c>
      <c r="J47" s="92"/>
      <c r="K47" s="91">
        <v>390726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118547</v>
      </c>
      <c r="H49" s="82" t="s">
        <v>15</v>
      </c>
      <c r="I49" s="92">
        <v>118547</v>
      </c>
      <c r="J49" s="92"/>
      <c r="K49" s="91">
        <v>118547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2">
        <v>37068</v>
      </c>
      <c r="H50" s="82" t="s">
        <v>15</v>
      </c>
      <c r="I50" s="92">
        <v>37068</v>
      </c>
      <c r="J50" s="92"/>
      <c r="K50" s="91">
        <v>37068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74037</v>
      </c>
      <c r="H54" s="82" t="s">
        <v>24</v>
      </c>
      <c r="I54" s="92"/>
      <c r="J54" s="92">
        <v>74037</v>
      </c>
      <c r="K54" s="91">
        <v>74037</v>
      </c>
      <c r="L54" s="18"/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192090</v>
      </c>
      <c r="H55" s="82" t="s">
        <v>24</v>
      </c>
      <c r="I55" s="92"/>
      <c r="J55" s="92">
        <v>192090</v>
      </c>
      <c r="K55" s="91">
        <v>192090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/>
      <c r="H56" s="17"/>
      <c r="I56" s="92"/>
      <c r="J56" s="92"/>
      <c r="K56" s="91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>
        <v>29578</v>
      </c>
      <c r="H59" s="17" t="s">
        <v>15</v>
      </c>
      <c r="I59" s="92">
        <v>29578</v>
      </c>
      <c r="J59" s="92"/>
      <c r="K59" s="91">
        <v>29578</v>
      </c>
      <c r="L59" s="18"/>
    </row>
    <row r="60" spans="1:12" ht="15.75" x14ac:dyDescent="0.25">
      <c r="A60" s="10"/>
      <c r="B60" s="10"/>
      <c r="C60" s="11" t="s">
        <v>118</v>
      </c>
      <c r="D60" s="10"/>
      <c r="E60" s="10"/>
      <c r="F60" s="10" t="s">
        <v>119</v>
      </c>
      <c r="G60" s="92"/>
      <c r="H60" s="82"/>
      <c r="I60" s="92"/>
      <c r="J60" s="92"/>
      <c r="K60" s="91">
        <v>0</v>
      </c>
      <c r="L60" s="18"/>
    </row>
    <row r="61" spans="1:12" ht="15.75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71365</v>
      </c>
      <c r="H61" s="82" t="s">
        <v>15</v>
      </c>
      <c r="I61" s="92">
        <v>71365</v>
      </c>
      <c r="J61" s="92"/>
      <c r="K61" s="91">
        <v>71365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16304</v>
      </c>
      <c r="H62" s="82" t="s">
        <v>24</v>
      </c>
      <c r="I62" s="92"/>
      <c r="J62" s="92">
        <v>16304</v>
      </c>
      <c r="K62" s="91">
        <v>16304</v>
      </c>
      <c r="L62" s="18"/>
    </row>
    <row r="63" spans="1:12" ht="15.75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18478</v>
      </c>
      <c r="H63" s="82"/>
      <c r="I63" s="92"/>
      <c r="J63" s="92">
        <v>18478</v>
      </c>
      <c r="K63" s="91">
        <v>18478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28741</v>
      </c>
      <c r="H70" s="10"/>
      <c r="I70" s="91">
        <v>0</v>
      </c>
      <c r="J70" s="91">
        <v>28741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28741</v>
      </c>
      <c r="H72" s="82" t="s">
        <v>24</v>
      </c>
      <c r="I72" s="92"/>
      <c r="J72" s="92">
        <v>28741</v>
      </c>
      <c r="K72" s="91">
        <v>28741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/>
      <c r="H73" s="17"/>
      <c r="I73" s="92"/>
      <c r="J73" s="92"/>
      <c r="K73" s="91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4993459</v>
      </c>
      <c r="H76" s="26"/>
      <c r="I76" s="95">
        <v>2369157</v>
      </c>
      <c r="J76" s="95">
        <v>2624302</v>
      </c>
      <c r="K76" s="91">
        <v>4993459</v>
      </c>
      <c r="L76" s="27"/>
    </row>
    <row r="77" spans="1:12" ht="15.75" x14ac:dyDescent="0.25">
      <c r="F77" s="84" t="s">
        <v>200</v>
      </c>
      <c r="G77" s="96">
        <v>4993459</v>
      </c>
      <c r="H77" s="14"/>
      <c r="I77" s="86">
        <v>0.47445207820871266</v>
      </c>
      <c r="J77" s="86">
        <v>0.5255479217912874</v>
      </c>
      <c r="K77" s="29"/>
      <c r="L77" s="30"/>
    </row>
    <row r="79" spans="1:12" ht="15.75" x14ac:dyDescent="0.25">
      <c r="F79" s="87" t="s">
        <v>201</v>
      </c>
    </row>
    <row r="80" spans="1:12" hidden="1" x14ac:dyDescent="0.25"/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'[17]CA2 Detail'!$V$121-'[17]CA2 Detail'!$I$203</f>
        <v>29918239.549999993</v>
      </c>
      <c r="J83" s="88">
        <v>7.9187714104655624E-2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629" priority="119" operator="notEqual">
      <formula>G15</formula>
    </cfRule>
    <cfRule type="cellIs" dxfId="2628" priority="120" operator="equal">
      <formula>G15</formula>
    </cfRule>
  </conditionalFormatting>
  <conditionalFormatting sqref="K16">
    <cfRule type="cellIs" dxfId="2627" priority="117" operator="notEqual">
      <formula>G16</formula>
    </cfRule>
    <cfRule type="cellIs" dxfId="2626" priority="118" operator="equal">
      <formula>G16</formula>
    </cfRule>
  </conditionalFormatting>
  <conditionalFormatting sqref="K17">
    <cfRule type="cellIs" dxfId="2625" priority="115" operator="notEqual">
      <formula>G17</formula>
    </cfRule>
    <cfRule type="cellIs" dxfId="2624" priority="116" operator="equal">
      <formula>G17</formula>
    </cfRule>
  </conditionalFormatting>
  <conditionalFormatting sqref="K18">
    <cfRule type="cellIs" dxfId="2623" priority="113" operator="notEqual">
      <formula>G18</formula>
    </cfRule>
    <cfRule type="cellIs" dxfId="2622" priority="114" operator="equal">
      <formula>G18</formula>
    </cfRule>
  </conditionalFormatting>
  <conditionalFormatting sqref="K19">
    <cfRule type="cellIs" dxfId="2621" priority="111" operator="notEqual">
      <formula>G19</formula>
    </cfRule>
    <cfRule type="cellIs" dxfId="2620" priority="112" operator="equal">
      <formula>G19</formula>
    </cfRule>
  </conditionalFormatting>
  <conditionalFormatting sqref="K20">
    <cfRule type="cellIs" dxfId="2619" priority="109" operator="notEqual">
      <formula>G20</formula>
    </cfRule>
    <cfRule type="cellIs" dxfId="2618" priority="110" operator="equal">
      <formula>G20</formula>
    </cfRule>
  </conditionalFormatting>
  <conditionalFormatting sqref="K21">
    <cfRule type="cellIs" dxfId="2617" priority="107" operator="notEqual">
      <formula>G21</formula>
    </cfRule>
    <cfRule type="cellIs" dxfId="2616" priority="108" operator="equal">
      <formula>G21</formula>
    </cfRule>
  </conditionalFormatting>
  <conditionalFormatting sqref="K22">
    <cfRule type="cellIs" dxfId="2615" priority="105" operator="notEqual">
      <formula>G22</formula>
    </cfRule>
    <cfRule type="cellIs" dxfId="2614" priority="106" operator="equal">
      <formula>G22</formula>
    </cfRule>
  </conditionalFormatting>
  <conditionalFormatting sqref="K23">
    <cfRule type="cellIs" dxfId="2613" priority="103" operator="notEqual">
      <formula>G23</formula>
    </cfRule>
    <cfRule type="cellIs" dxfId="2612" priority="104" operator="equal">
      <formula>G23</formula>
    </cfRule>
  </conditionalFormatting>
  <conditionalFormatting sqref="K24">
    <cfRule type="cellIs" dxfId="2611" priority="101" operator="notEqual">
      <formula>G24</formula>
    </cfRule>
    <cfRule type="cellIs" dxfId="2610" priority="102" operator="equal">
      <formula>G24</formula>
    </cfRule>
  </conditionalFormatting>
  <conditionalFormatting sqref="K26">
    <cfRule type="cellIs" dxfId="2609" priority="99" operator="notEqual">
      <formula>G26</formula>
    </cfRule>
    <cfRule type="cellIs" dxfId="2608" priority="100" operator="equal">
      <formula>G26</formula>
    </cfRule>
  </conditionalFormatting>
  <conditionalFormatting sqref="K27">
    <cfRule type="cellIs" dxfId="2607" priority="97" operator="notEqual">
      <formula>G27</formula>
    </cfRule>
    <cfRule type="cellIs" dxfId="2606" priority="98" operator="equal">
      <formula>G27</formula>
    </cfRule>
  </conditionalFormatting>
  <conditionalFormatting sqref="K28">
    <cfRule type="cellIs" dxfId="2605" priority="95" operator="notEqual">
      <formula>G28</formula>
    </cfRule>
    <cfRule type="cellIs" dxfId="2604" priority="96" operator="equal">
      <formula>G28</formula>
    </cfRule>
  </conditionalFormatting>
  <conditionalFormatting sqref="K29">
    <cfRule type="cellIs" dxfId="2603" priority="93" operator="notEqual">
      <formula>G29</formula>
    </cfRule>
    <cfRule type="cellIs" dxfId="2602" priority="94" operator="equal">
      <formula>G29</formula>
    </cfRule>
  </conditionalFormatting>
  <conditionalFormatting sqref="K30">
    <cfRule type="cellIs" dxfId="2601" priority="91" operator="notEqual">
      <formula>G30</formula>
    </cfRule>
    <cfRule type="cellIs" dxfId="2600" priority="92" operator="equal">
      <formula>G30</formula>
    </cfRule>
  </conditionalFormatting>
  <conditionalFormatting sqref="K31">
    <cfRule type="cellIs" dxfId="2599" priority="89" operator="notEqual">
      <formula>G31</formula>
    </cfRule>
    <cfRule type="cellIs" dxfId="2598" priority="90" operator="equal">
      <formula>G31</formula>
    </cfRule>
  </conditionalFormatting>
  <conditionalFormatting sqref="K32">
    <cfRule type="cellIs" dxfId="2597" priority="87" operator="notEqual">
      <formula>G32</formula>
    </cfRule>
    <cfRule type="cellIs" dxfId="2596" priority="88" operator="equal">
      <formula>G32</formula>
    </cfRule>
  </conditionalFormatting>
  <conditionalFormatting sqref="K33">
    <cfRule type="cellIs" dxfId="2595" priority="85" operator="notEqual">
      <formula>G33</formula>
    </cfRule>
    <cfRule type="cellIs" dxfId="2594" priority="86" operator="equal">
      <formula>G33</formula>
    </cfRule>
  </conditionalFormatting>
  <conditionalFormatting sqref="K34">
    <cfRule type="cellIs" dxfId="2593" priority="83" operator="notEqual">
      <formula>G34</formula>
    </cfRule>
    <cfRule type="cellIs" dxfId="2592" priority="84" operator="equal">
      <formula>G34</formula>
    </cfRule>
  </conditionalFormatting>
  <conditionalFormatting sqref="K35">
    <cfRule type="cellIs" dxfId="2591" priority="81" operator="notEqual">
      <formula>G35</formula>
    </cfRule>
    <cfRule type="cellIs" dxfId="2590" priority="82" operator="equal">
      <formula>G35</formula>
    </cfRule>
  </conditionalFormatting>
  <conditionalFormatting sqref="K36">
    <cfRule type="cellIs" dxfId="2589" priority="79" operator="notEqual">
      <formula>G36</formula>
    </cfRule>
    <cfRule type="cellIs" dxfId="2588" priority="80" operator="equal">
      <formula>G36</formula>
    </cfRule>
  </conditionalFormatting>
  <conditionalFormatting sqref="K37">
    <cfRule type="cellIs" dxfId="2587" priority="77" operator="notEqual">
      <formula>G37</formula>
    </cfRule>
    <cfRule type="cellIs" dxfId="2586" priority="78" operator="equal">
      <formula>G37</formula>
    </cfRule>
  </conditionalFormatting>
  <conditionalFormatting sqref="K38">
    <cfRule type="cellIs" dxfId="2585" priority="75" operator="notEqual">
      <formula>G38</formula>
    </cfRule>
    <cfRule type="cellIs" dxfId="2584" priority="76" operator="equal">
      <formula>G38</formula>
    </cfRule>
  </conditionalFormatting>
  <conditionalFormatting sqref="K39">
    <cfRule type="cellIs" dxfId="2583" priority="73" operator="notEqual">
      <formula>G39</formula>
    </cfRule>
    <cfRule type="cellIs" dxfId="2582" priority="74" operator="equal">
      <formula>G39</formula>
    </cfRule>
  </conditionalFormatting>
  <conditionalFormatting sqref="K40">
    <cfRule type="cellIs" dxfId="2581" priority="71" operator="notEqual">
      <formula>G40</formula>
    </cfRule>
    <cfRule type="cellIs" dxfId="2580" priority="72" operator="equal">
      <formula>G40</formula>
    </cfRule>
  </conditionalFormatting>
  <conditionalFormatting sqref="K41">
    <cfRule type="cellIs" dxfId="2579" priority="69" operator="notEqual">
      <formula>G41</formula>
    </cfRule>
    <cfRule type="cellIs" dxfId="2578" priority="70" operator="equal">
      <formula>G41</formula>
    </cfRule>
  </conditionalFormatting>
  <conditionalFormatting sqref="K43">
    <cfRule type="cellIs" dxfId="2577" priority="67" operator="notEqual">
      <formula>G43</formula>
    </cfRule>
    <cfRule type="cellIs" dxfId="2576" priority="68" operator="equal">
      <formula>G43</formula>
    </cfRule>
  </conditionalFormatting>
  <conditionalFormatting sqref="K44">
    <cfRule type="cellIs" dxfId="2575" priority="65" operator="notEqual">
      <formula>G44</formula>
    </cfRule>
    <cfRule type="cellIs" dxfId="2574" priority="66" operator="equal">
      <formula>G44</formula>
    </cfRule>
  </conditionalFormatting>
  <conditionalFormatting sqref="K45">
    <cfRule type="cellIs" dxfId="2573" priority="63" operator="notEqual">
      <formula>G45</formula>
    </cfRule>
    <cfRule type="cellIs" dxfId="2572" priority="64" operator="equal">
      <formula>G45</formula>
    </cfRule>
  </conditionalFormatting>
  <conditionalFormatting sqref="K46">
    <cfRule type="cellIs" dxfId="2571" priority="61" operator="notEqual">
      <formula>G46</formula>
    </cfRule>
    <cfRule type="cellIs" dxfId="2570" priority="62" operator="equal">
      <formula>G46</formula>
    </cfRule>
  </conditionalFormatting>
  <conditionalFormatting sqref="K47">
    <cfRule type="cellIs" dxfId="2569" priority="59" operator="notEqual">
      <formula>G47</formula>
    </cfRule>
    <cfRule type="cellIs" dxfId="2568" priority="60" operator="equal">
      <formula>G47</formula>
    </cfRule>
  </conditionalFormatting>
  <conditionalFormatting sqref="K48">
    <cfRule type="cellIs" dxfId="2567" priority="57" operator="notEqual">
      <formula>G48</formula>
    </cfRule>
    <cfRule type="cellIs" dxfId="2566" priority="58" operator="equal">
      <formula>G48</formula>
    </cfRule>
  </conditionalFormatting>
  <conditionalFormatting sqref="K49">
    <cfRule type="cellIs" dxfId="2565" priority="55" operator="notEqual">
      <formula>G49</formula>
    </cfRule>
    <cfRule type="cellIs" dxfId="2564" priority="56" operator="equal">
      <formula>G49</formula>
    </cfRule>
  </conditionalFormatting>
  <conditionalFormatting sqref="K50">
    <cfRule type="cellIs" dxfId="2563" priority="53" operator="notEqual">
      <formula>G50</formula>
    </cfRule>
    <cfRule type="cellIs" dxfId="2562" priority="54" operator="equal">
      <formula>G50</formula>
    </cfRule>
  </conditionalFormatting>
  <conditionalFormatting sqref="K51">
    <cfRule type="cellIs" dxfId="2561" priority="51" operator="notEqual">
      <formula>G51</formula>
    </cfRule>
    <cfRule type="cellIs" dxfId="2560" priority="52" operator="equal">
      <formula>G51</formula>
    </cfRule>
  </conditionalFormatting>
  <conditionalFormatting sqref="K52">
    <cfRule type="cellIs" dxfId="2559" priority="49" operator="notEqual">
      <formula>G52</formula>
    </cfRule>
    <cfRule type="cellIs" dxfId="2558" priority="50" operator="equal">
      <formula>G52</formula>
    </cfRule>
  </conditionalFormatting>
  <conditionalFormatting sqref="K53">
    <cfRule type="cellIs" dxfId="2557" priority="47" operator="notEqual">
      <formula>G53</formula>
    </cfRule>
    <cfRule type="cellIs" dxfId="2556" priority="48" operator="equal">
      <formula>G53</formula>
    </cfRule>
  </conditionalFormatting>
  <conditionalFormatting sqref="K54">
    <cfRule type="cellIs" dxfId="2555" priority="45" operator="notEqual">
      <formula>G54</formula>
    </cfRule>
    <cfRule type="cellIs" dxfId="2554" priority="46" operator="equal">
      <formula>G54</formula>
    </cfRule>
  </conditionalFormatting>
  <conditionalFormatting sqref="K55">
    <cfRule type="cellIs" dxfId="2553" priority="43" operator="notEqual">
      <formula>G55</formula>
    </cfRule>
    <cfRule type="cellIs" dxfId="2552" priority="44" operator="equal">
      <formula>G55</formula>
    </cfRule>
  </conditionalFormatting>
  <conditionalFormatting sqref="K56">
    <cfRule type="cellIs" dxfId="2551" priority="41" operator="notEqual">
      <formula>G56</formula>
    </cfRule>
    <cfRule type="cellIs" dxfId="2550" priority="42" operator="equal">
      <formula>G56</formula>
    </cfRule>
  </conditionalFormatting>
  <conditionalFormatting sqref="K57">
    <cfRule type="cellIs" dxfId="2549" priority="39" operator="notEqual">
      <formula>G57</formula>
    </cfRule>
    <cfRule type="cellIs" dxfId="2548" priority="40" operator="equal">
      <formula>G57</formula>
    </cfRule>
  </conditionalFormatting>
  <conditionalFormatting sqref="K58">
    <cfRule type="cellIs" dxfId="2547" priority="37" operator="notEqual">
      <formula>G58</formula>
    </cfRule>
    <cfRule type="cellIs" dxfId="2546" priority="38" operator="equal">
      <formula>G58</formula>
    </cfRule>
  </conditionalFormatting>
  <conditionalFormatting sqref="K59">
    <cfRule type="cellIs" dxfId="2545" priority="35" operator="notEqual">
      <formula>G59</formula>
    </cfRule>
    <cfRule type="cellIs" dxfId="2544" priority="36" operator="equal">
      <formula>G59</formula>
    </cfRule>
  </conditionalFormatting>
  <conditionalFormatting sqref="K60">
    <cfRule type="cellIs" dxfId="2543" priority="33" operator="notEqual">
      <formula>G60</formula>
    </cfRule>
    <cfRule type="cellIs" dxfId="2542" priority="34" operator="equal">
      <formula>G60</formula>
    </cfRule>
  </conditionalFormatting>
  <conditionalFormatting sqref="K61">
    <cfRule type="cellIs" dxfId="2541" priority="31" operator="notEqual">
      <formula>G61</formula>
    </cfRule>
    <cfRule type="cellIs" dxfId="2540" priority="32" operator="equal">
      <formula>G61</formula>
    </cfRule>
  </conditionalFormatting>
  <conditionalFormatting sqref="K62">
    <cfRule type="cellIs" dxfId="2539" priority="29" operator="notEqual">
      <formula>G62</formula>
    </cfRule>
    <cfRule type="cellIs" dxfId="2538" priority="30" operator="equal">
      <formula>G62</formula>
    </cfRule>
  </conditionalFormatting>
  <conditionalFormatting sqref="K63">
    <cfRule type="cellIs" dxfId="2537" priority="27" operator="notEqual">
      <formula>G63</formula>
    </cfRule>
    <cfRule type="cellIs" dxfId="2536" priority="28" operator="equal">
      <formula>G63</formula>
    </cfRule>
  </conditionalFormatting>
  <conditionalFormatting sqref="K67">
    <cfRule type="cellIs" dxfId="2535" priority="25" operator="notEqual">
      <formula>G67</formula>
    </cfRule>
    <cfRule type="cellIs" dxfId="2534" priority="26" operator="equal">
      <formula>G67</formula>
    </cfRule>
  </conditionalFormatting>
  <conditionalFormatting sqref="K68">
    <cfRule type="cellIs" dxfId="2533" priority="23" operator="notEqual">
      <formula>G68</formula>
    </cfRule>
    <cfRule type="cellIs" dxfId="2532" priority="24" operator="equal">
      <formula>G68</formula>
    </cfRule>
  </conditionalFormatting>
  <conditionalFormatting sqref="K69">
    <cfRule type="cellIs" dxfId="2531" priority="21" operator="notEqual">
      <formula>G69</formula>
    </cfRule>
    <cfRule type="cellIs" dxfId="2530" priority="22" operator="equal">
      <formula>G69</formula>
    </cfRule>
  </conditionalFormatting>
  <conditionalFormatting sqref="K71">
    <cfRule type="cellIs" dxfId="2529" priority="19" operator="notEqual">
      <formula>G71</formula>
    </cfRule>
    <cfRule type="cellIs" dxfId="2528" priority="20" operator="equal">
      <formula>G71</formula>
    </cfRule>
  </conditionalFormatting>
  <conditionalFormatting sqref="K72">
    <cfRule type="cellIs" dxfId="2527" priority="17" operator="notEqual">
      <formula>G72</formula>
    </cfRule>
    <cfRule type="cellIs" dxfId="2526" priority="18" operator="equal">
      <formula>G72</formula>
    </cfRule>
  </conditionalFormatting>
  <conditionalFormatting sqref="K73">
    <cfRule type="cellIs" dxfId="2525" priority="15" operator="notEqual">
      <formula>G73</formula>
    </cfRule>
    <cfRule type="cellIs" dxfId="2524" priority="16" operator="equal">
      <formula>G73</formula>
    </cfRule>
  </conditionalFormatting>
  <conditionalFormatting sqref="K76">
    <cfRule type="cellIs" dxfId="2523" priority="13" operator="notEqual">
      <formula>G76</formula>
    </cfRule>
    <cfRule type="cellIs" dxfId="2522" priority="14" operator="equal">
      <formula>G76</formula>
    </cfRule>
  </conditionalFormatting>
  <conditionalFormatting sqref="K9">
    <cfRule type="cellIs" dxfId="2521" priority="131" operator="notEqual">
      <formula>G9</formula>
    </cfRule>
    <cfRule type="cellIs" dxfId="2520" priority="132" operator="equal">
      <formula>G9</formula>
    </cfRule>
  </conditionalFormatting>
  <conditionalFormatting sqref="K10">
    <cfRule type="cellIs" dxfId="2519" priority="129" operator="notEqual">
      <formula>G10</formula>
    </cfRule>
    <cfRule type="cellIs" dxfId="2518" priority="130" operator="equal">
      <formula>G10</formula>
    </cfRule>
  </conditionalFormatting>
  <conditionalFormatting sqref="K11">
    <cfRule type="cellIs" dxfId="2517" priority="127" operator="notEqual">
      <formula>G11</formula>
    </cfRule>
    <cfRule type="cellIs" dxfId="2516" priority="128" operator="equal">
      <formula>G11</formula>
    </cfRule>
  </conditionalFormatting>
  <conditionalFormatting sqref="K12">
    <cfRule type="cellIs" dxfId="2515" priority="125" operator="notEqual">
      <formula>G12</formula>
    </cfRule>
    <cfRule type="cellIs" dxfId="2514" priority="126" operator="equal">
      <formula>G12</formula>
    </cfRule>
  </conditionalFormatting>
  <conditionalFormatting sqref="K13">
    <cfRule type="cellIs" dxfId="2513" priority="123" operator="notEqual">
      <formula>G13</formula>
    </cfRule>
    <cfRule type="cellIs" dxfId="2512" priority="124" operator="equal">
      <formula>G13</formula>
    </cfRule>
  </conditionalFormatting>
  <conditionalFormatting sqref="K14">
    <cfRule type="cellIs" dxfId="2511" priority="121" operator="notEqual">
      <formula>G14</formula>
    </cfRule>
    <cfRule type="cellIs" dxfId="2510" priority="122" operator="equal">
      <formula>G14</formula>
    </cfRule>
  </conditionalFormatting>
  <conditionalFormatting sqref="G76">
    <cfRule type="cellIs" dxfId="2509" priority="11" operator="notEqual">
      <formula>$G$77</formula>
    </cfRule>
    <cfRule type="cellIs" dxfId="250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9E0E8D6-22F7-41C2-AA25-67F53613282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5F05C2A-AD93-4E8A-9FBC-93AFF738FD2E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9D84EF-09FD-4AE6-A0CE-F59859C3730B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AB6403D-CA1A-43FF-9D69-3E0A4E536AAD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D0BFCF-197F-46AA-A55E-75670CB2DD2E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5ED81CAA-A52B-49BA-AC8B-892E1C0B2CAF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7FB8B14D-F8F9-45E5-B607-54F458D92F4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B03E7F4-C7A1-4D93-976D-92A5D2378CFF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F9A6D1F-1A28-41F6-959D-E7FFE7351500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3C4EAD1F-2051-447B-9AA1-345B890249A0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155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4968674.25</v>
      </c>
      <c r="H8" s="10"/>
      <c r="I8" s="91">
        <v>2101358.56</v>
      </c>
      <c r="J8" s="91">
        <v>2867315.6900000004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34738.18</v>
      </c>
      <c r="H10" s="17" t="s">
        <v>15</v>
      </c>
      <c r="I10" s="92">
        <v>34738.18</v>
      </c>
      <c r="J10" s="92"/>
      <c r="K10" s="91">
        <v>34738.18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842239.04</v>
      </c>
      <c r="H11" s="17" t="s">
        <v>15</v>
      </c>
      <c r="I11" s="92">
        <v>842239.04</v>
      </c>
      <c r="J11" s="92"/>
      <c r="K11" s="91">
        <v>842239.04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348575.15</v>
      </c>
      <c r="H13" s="17" t="s">
        <v>15</v>
      </c>
      <c r="I13" s="92">
        <v>348575.15</v>
      </c>
      <c r="J13" s="92"/>
      <c r="K13" s="91">
        <v>348575.15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2410486.2399999998</v>
      </c>
      <c r="H14" s="17" t="s">
        <v>24</v>
      </c>
      <c r="I14" s="92"/>
      <c r="J14" s="92">
        <v>2410486.2400000002</v>
      </c>
      <c r="K14" s="91">
        <v>2410486.2400000002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>
        <v>315764.52</v>
      </c>
      <c r="H15" s="17" t="s">
        <v>15</v>
      </c>
      <c r="I15" s="92">
        <v>315764.52</v>
      </c>
      <c r="J15" s="92"/>
      <c r="K15" s="91">
        <v>315764.52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456829.45</v>
      </c>
      <c r="H18" s="17" t="s">
        <v>24</v>
      </c>
      <c r="I18" s="92"/>
      <c r="J18" s="92">
        <v>456829.45</v>
      </c>
      <c r="K18" s="91">
        <v>456829.45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>
        <v>230303.21</v>
      </c>
      <c r="H19" s="17" t="s">
        <v>15</v>
      </c>
      <c r="I19" s="93">
        <v>230303.21</v>
      </c>
      <c r="J19" s="93"/>
      <c r="K19" s="91">
        <v>230303.21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329738.46000000002</v>
      </c>
      <c r="H20" s="17" t="s">
        <v>15</v>
      </c>
      <c r="I20" s="92">
        <v>329738.46000000002</v>
      </c>
      <c r="J20" s="92"/>
      <c r="K20" s="91">
        <v>329738.46000000002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2792595.69</v>
      </c>
      <c r="H25" s="10"/>
      <c r="I25" s="91">
        <v>2427014.0999999996</v>
      </c>
      <c r="J25" s="91">
        <v>365581.59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1269540.93</v>
      </c>
      <c r="H28" s="17" t="s">
        <v>15</v>
      </c>
      <c r="I28" s="92">
        <v>1269540.93</v>
      </c>
      <c r="J28" s="92"/>
      <c r="K28" s="91">
        <v>1269540.93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1456010.55</v>
      </c>
      <c r="H30" s="17" t="s">
        <v>59</v>
      </c>
      <c r="I30" s="92">
        <v>1157473.17</v>
      </c>
      <c r="J30" s="92">
        <v>298537.38</v>
      </c>
      <c r="K30" s="91">
        <v>1456010.5499999998</v>
      </c>
      <c r="L30" s="18" t="s">
        <v>246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/>
      <c r="H31" s="17"/>
      <c r="I31" s="92"/>
      <c r="J31" s="92"/>
      <c r="K31" s="91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/>
      <c r="K32" s="91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/>
      <c r="H33" s="17"/>
      <c r="I33" s="92"/>
      <c r="J33" s="92"/>
      <c r="K33" s="91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/>
      <c r="H40" s="17"/>
      <c r="I40" s="92"/>
      <c r="J40" s="92"/>
      <c r="K40" s="91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>
        <v>67044.210000000006</v>
      </c>
      <c r="H41" s="17" t="s">
        <v>24</v>
      </c>
      <c r="I41" s="92"/>
      <c r="J41" s="92">
        <v>67044.210000000006</v>
      </c>
      <c r="K41" s="91">
        <v>67044.210000000006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14237307.829999998</v>
      </c>
      <c r="H42" s="10"/>
      <c r="I42" s="91">
        <v>2819775.3200000003</v>
      </c>
      <c r="J42" s="91">
        <v>11417532.51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1857158.96</v>
      </c>
      <c r="H43" s="17" t="s">
        <v>24</v>
      </c>
      <c r="I43" s="92"/>
      <c r="J43" s="92">
        <v>1857158.96</v>
      </c>
      <c r="K43" s="91">
        <v>1857158.96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2430299.8199999998</v>
      </c>
      <c r="H44" s="17" t="s">
        <v>59</v>
      </c>
      <c r="I44" s="92">
        <v>1042935.53</v>
      </c>
      <c r="J44" s="92">
        <v>1387364.29</v>
      </c>
      <c r="K44" s="91">
        <v>2430299.8200000003</v>
      </c>
      <c r="L44" s="18" t="s">
        <v>247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>
        <v>2044720.22</v>
      </c>
      <c r="H46" s="17" t="s">
        <v>24</v>
      </c>
      <c r="I46" s="92"/>
      <c r="J46" s="92">
        <v>2044720.22</v>
      </c>
      <c r="K46" s="91">
        <v>2044720.22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1182110.8700000001</v>
      </c>
      <c r="H47" s="17" t="s">
        <v>15</v>
      </c>
      <c r="I47" s="92">
        <v>1182110.8700000001</v>
      </c>
      <c r="J47" s="92"/>
      <c r="K47" s="91">
        <v>1182110.8700000001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513121.82</v>
      </c>
      <c r="H49" s="17" t="s">
        <v>15</v>
      </c>
      <c r="I49" s="92">
        <v>513121.82</v>
      </c>
      <c r="J49" s="92"/>
      <c r="K49" s="91">
        <v>513121.82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>
        <v>158465.1</v>
      </c>
      <c r="H50" s="17" t="s">
        <v>24</v>
      </c>
      <c r="I50" s="92"/>
      <c r="J50" s="92">
        <v>158465.1</v>
      </c>
      <c r="K50" s="91">
        <v>158465.1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>
        <v>55756.25</v>
      </c>
      <c r="H53" s="17" t="s">
        <v>24</v>
      </c>
      <c r="I53" s="92"/>
      <c r="J53" s="92">
        <v>55756.25</v>
      </c>
      <c r="K53" s="91">
        <v>55756.25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138265.53</v>
      </c>
      <c r="H54" s="17" t="s">
        <v>24</v>
      </c>
      <c r="I54" s="92"/>
      <c r="J54" s="92">
        <v>138265.53</v>
      </c>
      <c r="K54" s="91">
        <v>138265.53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963550.45</v>
      </c>
      <c r="H55" s="17" t="s">
        <v>24</v>
      </c>
      <c r="I55" s="92"/>
      <c r="J55" s="92">
        <v>963550.45</v>
      </c>
      <c r="K55" s="91">
        <v>963550.45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>
        <v>664326.43000000005</v>
      </c>
      <c r="H56" s="17" t="s">
        <v>24</v>
      </c>
      <c r="I56" s="92"/>
      <c r="J56" s="92">
        <v>664326.43000000005</v>
      </c>
      <c r="K56" s="91">
        <v>664326.43000000005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>
        <v>134168.95000000001</v>
      </c>
      <c r="H58" s="17" t="s">
        <v>24</v>
      </c>
      <c r="I58" s="92"/>
      <c r="J58" s="92">
        <v>134168.95000000001</v>
      </c>
      <c r="K58" s="91">
        <v>134168.95000000001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>
        <v>4013756.33</v>
      </c>
      <c r="H59" s="17" t="s">
        <v>24</v>
      </c>
      <c r="I59" s="92"/>
      <c r="J59" s="92">
        <v>4013756.33</v>
      </c>
      <c r="K59" s="91">
        <v>4013756.33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81607.100000000006</v>
      </c>
      <c r="H60" s="17" t="s">
        <v>15</v>
      </c>
      <c r="I60" s="92">
        <v>81607.100000000006</v>
      </c>
      <c r="J60" s="92"/>
      <c r="K60" s="91">
        <v>81607.100000000006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/>
      <c r="H61" s="17"/>
      <c r="I61" s="92"/>
      <c r="J61" s="92"/>
      <c r="K61" s="91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/>
      <c r="H62" s="17"/>
      <c r="I62" s="92"/>
      <c r="J62" s="92"/>
      <c r="K62" s="91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/>
      <c r="H63" s="17"/>
      <c r="I63" s="92"/>
      <c r="J63" s="92"/>
      <c r="K63" s="91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138212.57</v>
      </c>
      <c r="H66" s="10"/>
      <c r="I66" s="91">
        <v>138212.57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>
        <v>138212.57</v>
      </c>
      <c r="H67" s="17" t="s">
        <v>15</v>
      </c>
      <c r="I67" s="92">
        <v>138212.57</v>
      </c>
      <c r="J67" s="92"/>
      <c r="K67" s="91">
        <v>138212.57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1943204.26</v>
      </c>
      <c r="H70" s="10"/>
      <c r="I70" s="91">
        <v>1943204.26</v>
      </c>
      <c r="J70" s="91">
        <v>0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1398623.31</v>
      </c>
      <c r="H72" s="17" t="s">
        <v>15</v>
      </c>
      <c r="I72" s="92">
        <v>1398623.31</v>
      </c>
      <c r="J72" s="92"/>
      <c r="K72" s="91">
        <v>1398623.31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544580.94999999995</v>
      </c>
      <c r="H73" s="17" t="s">
        <v>15</v>
      </c>
      <c r="I73" s="92">
        <v>544580.94999999995</v>
      </c>
      <c r="J73" s="92"/>
      <c r="K73" s="91">
        <v>544580.94999999995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24079994.599999998</v>
      </c>
      <c r="H76" s="26"/>
      <c r="I76" s="95">
        <v>9429564.8100000005</v>
      </c>
      <c r="J76" s="95">
        <v>14650429.789999999</v>
      </c>
      <c r="K76" s="91">
        <v>24079994.600000001</v>
      </c>
      <c r="L76" s="27"/>
    </row>
    <row r="77" spans="1:12" ht="15.75" x14ac:dyDescent="0.25">
      <c r="F77" s="84" t="s">
        <v>200</v>
      </c>
      <c r="G77" s="96">
        <v>24079994.600000001</v>
      </c>
      <c r="H77" s="14"/>
      <c r="I77" s="86">
        <v>0.39159331082242027</v>
      </c>
      <c r="J77" s="86">
        <v>0.60840668917757978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'[19]CA2 Detail'!$V$121-'[19]CA2 Detail'!$I$203</f>
        <v>112392770.50472037</v>
      </c>
      <c r="J83" s="88">
        <v>8.3898321641639476E-2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497" priority="119" operator="notEqual">
      <formula>G15</formula>
    </cfRule>
    <cfRule type="cellIs" dxfId="2496" priority="120" operator="equal">
      <formula>G15</formula>
    </cfRule>
  </conditionalFormatting>
  <conditionalFormatting sqref="K16">
    <cfRule type="cellIs" dxfId="2495" priority="117" operator="notEqual">
      <formula>G16</formula>
    </cfRule>
    <cfRule type="cellIs" dxfId="2494" priority="118" operator="equal">
      <formula>G16</formula>
    </cfRule>
  </conditionalFormatting>
  <conditionalFormatting sqref="K17">
    <cfRule type="cellIs" dxfId="2493" priority="115" operator="notEqual">
      <formula>G17</formula>
    </cfRule>
    <cfRule type="cellIs" dxfId="2492" priority="116" operator="equal">
      <formula>G17</formula>
    </cfRule>
  </conditionalFormatting>
  <conditionalFormatting sqref="K18">
    <cfRule type="cellIs" dxfId="2491" priority="113" operator="notEqual">
      <formula>G18</formula>
    </cfRule>
    <cfRule type="cellIs" dxfId="2490" priority="114" operator="equal">
      <formula>G18</formula>
    </cfRule>
  </conditionalFormatting>
  <conditionalFormatting sqref="K19">
    <cfRule type="cellIs" dxfId="2489" priority="111" operator="notEqual">
      <formula>G19</formula>
    </cfRule>
    <cfRule type="cellIs" dxfId="2488" priority="112" operator="equal">
      <formula>G19</formula>
    </cfRule>
  </conditionalFormatting>
  <conditionalFormatting sqref="K20">
    <cfRule type="cellIs" dxfId="2487" priority="109" operator="notEqual">
      <formula>G20</formula>
    </cfRule>
    <cfRule type="cellIs" dxfId="2486" priority="110" operator="equal">
      <formula>G20</formula>
    </cfRule>
  </conditionalFormatting>
  <conditionalFormatting sqref="K21">
    <cfRule type="cellIs" dxfId="2485" priority="107" operator="notEqual">
      <formula>G21</formula>
    </cfRule>
    <cfRule type="cellIs" dxfId="2484" priority="108" operator="equal">
      <formula>G21</formula>
    </cfRule>
  </conditionalFormatting>
  <conditionalFormatting sqref="K22">
    <cfRule type="cellIs" dxfId="2483" priority="105" operator="notEqual">
      <formula>G22</formula>
    </cfRule>
    <cfRule type="cellIs" dxfId="2482" priority="106" operator="equal">
      <formula>G22</formula>
    </cfRule>
  </conditionalFormatting>
  <conditionalFormatting sqref="K23">
    <cfRule type="cellIs" dxfId="2481" priority="103" operator="notEqual">
      <formula>G23</formula>
    </cfRule>
    <cfRule type="cellIs" dxfId="2480" priority="104" operator="equal">
      <formula>G23</formula>
    </cfRule>
  </conditionalFormatting>
  <conditionalFormatting sqref="K24">
    <cfRule type="cellIs" dxfId="2479" priority="101" operator="notEqual">
      <formula>G24</formula>
    </cfRule>
    <cfRule type="cellIs" dxfId="2478" priority="102" operator="equal">
      <formula>G24</formula>
    </cfRule>
  </conditionalFormatting>
  <conditionalFormatting sqref="K26">
    <cfRule type="cellIs" dxfId="2477" priority="99" operator="notEqual">
      <formula>G26</formula>
    </cfRule>
    <cfRule type="cellIs" dxfId="2476" priority="100" operator="equal">
      <formula>G26</formula>
    </cfRule>
  </conditionalFormatting>
  <conditionalFormatting sqref="K27">
    <cfRule type="cellIs" dxfId="2475" priority="97" operator="notEqual">
      <formula>G27</formula>
    </cfRule>
    <cfRule type="cellIs" dxfId="2474" priority="98" operator="equal">
      <formula>G27</formula>
    </cfRule>
  </conditionalFormatting>
  <conditionalFormatting sqref="K28">
    <cfRule type="cellIs" dxfId="2473" priority="95" operator="notEqual">
      <formula>G28</formula>
    </cfRule>
    <cfRule type="cellIs" dxfId="2472" priority="96" operator="equal">
      <formula>G28</formula>
    </cfRule>
  </conditionalFormatting>
  <conditionalFormatting sqref="K29">
    <cfRule type="cellIs" dxfId="2471" priority="93" operator="notEqual">
      <formula>G29</formula>
    </cfRule>
    <cfRule type="cellIs" dxfId="2470" priority="94" operator="equal">
      <formula>G29</formula>
    </cfRule>
  </conditionalFormatting>
  <conditionalFormatting sqref="K30">
    <cfRule type="cellIs" dxfId="2469" priority="91" operator="notEqual">
      <formula>G30</formula>
    </cfRule>
    <cfRule type="cellIs" dxfId="2468" priority="92" operator="equal">
      <formula>G30</formula>
    </cfRule>
  </conditionalFormatting>
  <conditionalFormatting sqref="K31">
    <cfRule type="cellIs" dxfId="2467" priority="89" operator="notEqual">
      <formula>G31</formula>
    </cfRule>
    <cfRule type="cellIs" dxfId="2466" priority="90" operator="equal">
      <formula>G31</formula>
    </cfRule>
  </conditionalFormatting>
  <conditionalFormatting sqref="K32">
    <cfRule type="cellIs" dxfId="2465" priority="87" operator="notEqual">
      <formula>G32</formula>
    </cfRule>
    <cfRule type="cellIs" dxfId="2464" priority="88" operator="equal">
      <formula>G32</formula>
    </cfRule>
  </conditionalFormatting>
  <conditionalFormatting sqref="K33">
    <cfRule type="cellIs" dxfId="2463" priority="85" operator="notEqual">
      <formula>G33</formula>
    </cfRule>
    <cfRule type="cellIs" dxfId="2462" priority="86" operator="equal">
      <formula>G33</formula>
    </cfRule>
  </conditionalFormatting>
  <conditionalFormatting sqref="K34">
    <cfRule type="cellIs" dxfId="2461" priority="83" operator="notEqual">
      <formula>G34</formula>
    </cfRule>
    <cfRule type="cellIs" dxfId="2460" priority="84" operator="equal">
      <formula>G34</formula>
    </cfRule>
  </conditionalFormatting>
  <conditionalFormatting sqref="K35">
    <cfRule type="cellIs" dxfId="2459" priority="81" operator="notEqual">
      <formula>G35</formula>
    </cfRule>
    <cfRule type="cellIs" dxfId="2458" priority="82" operator="equal">
      <formula>G35</formula>
    </cfRule>
  </conditionalFormatting>
  <conditionalFormatting sqref="K36">
    <cfRule type="cellIs" dxfId="2457" priority="79" operator="notEqual">
      <formula>G36</formula>
    </cfRule>
    <cfRule type="cellIs" dxfId="2456" priority="80" operator="equal">
      <formula>G36</formula>
    </cfRule>
  </conditionalFormatting>
  <conditionalFormatting sqref="K37">
    <cfRule type="cellIs" dxfId="2455" priority="77" operator="notEqual">
      <formula>G37</formula>
    </cfRule>
    <cfRule type="cellIs" dxfId="2454" priority="78" operator="equal">
      <formula>G37</formula>
    </cfRule>
  </conditionalFormatting>
  <conditionalFormatting sqref="K38">
    <cfRule type="cellIs" dxfId="2453" priority="75" operator="notEqual">
      <formula>G38</formula>
    </cfRule>
    <cfRule type="cellIs" dxfId="2452" priority="76" operator="equal">
      <formula>G38</formula>
    </cfRule>
  </conditionalFormatting>
  <conditionalFormatting sqref="K39">
    <cfRule type="cellIs" dxfId="2451" priority="73" operator="notEqual">
      <formula>G39</formula>
    </cfRule>
    <cfRule type="cellIs" dxfId="2450" priority="74" operator="equal">
      <formula>G39</formula>
    </cfRule>
  </conditionalFormatting>
  <conditionalFormatting sqref="K40">
    <cfRule type="cellIs" dxfId="2449" priority="71" operator="notEqual">
      <formula>G40</formula>
    </cfRule>
    <cfRule type="cellIs" dxfId="2448" priority="72" operator="equal">
      <formula>G40</formula>
    </cfRule>
  </conditionalFormatting>
  <conditionalFormatting sqref="K41">
    <cfRule type="cellIs" dxfId="2447" priority="69" operator="notEqual">
      <formula>G41</formula>
    </cfRule>
    <cfRule type="cellIs" dxfId="2446" priority="70" operator="equal">
      <formula>G41</formula>
    </cfRule>
  </conditionalFormatting>
  <conditionalFormatting sqref="K43">
    <cfRule type="cellIs" dxfId="2445" priority="67" operator="notEqual">
      <formula>G43</formula>
    </cfRule>
    <cfRule type="cellIs" dxfId="2444" priority="68" operator="equal">
      <formula>G43</formula>
    </cfRule>
  </conditionalFormatting>
  <conditionalFormatting sqref="K44">
    <cfRule type="cellIs" dxfId="2443" priority="65" operator="notEqual">
      <formula>G44</formula>
    </cfRule>
    <cfRule type="cellIs" dxfId="2442" priority="66" operator="equal">
      <formula>G44</formula>
    </cfRule>
  </conditionalFormatting>
  <conditionalFormatting sqref="K45">
    <cfRule type="cellIs" dxfId="2441" priority="63" operator="notEqual">
      <formula>G45</formula>
    </cfRule>
    <cfRule type="cellIs" dxfId="2440" priority="64" operator="equal">
      <formula>G45</formula>
    </cfRule>
  </conditionalFormatting>
  <conditionalFormatting sqref="K46">
    <cfRule type="cellIs" dxfId="2439" priority="61" operator="notEqual">
      <formula>G46</formula>
    </cfRule>
    <cfRule type="cellIs" dxfId="2438" priority="62" operator="equal">
      <formula>G46</formula>
    </cfRule>
  </conditionalFormatting>
  <conditionalFormatting sqref="K47">
    <cfRule type="cellIs" dxfId="2437" priority="59" operator="notEqual">
      <formula>G47</formula>
    </cfRule>
    <cfRule type="cellIs" dxfId="2436" priority="60" operator="equal">
      <formula>G47</formula>
    </cfRule>
  </conditionalFormatting>
  <conditionalFormatting sqref="K48">
    <cfRule type="cellIs" dxfId="2435" priority="57" operator="notEqual">
      <formula>G48</formula>
    </cfRule>
    <cfRule type="cellIs" dxfId="2434" priority="58" operator="equal">
      <formula>G48</formula>
    </cfRule>
  </conditionalFormatting>
  <conditionalFormatting sqref="K49">
    <cfRule type="cellIs" dxfId="2433" priority="55" operator="notEqual">
      <formula>G49</formula>
    </cfRule>
    <cfRule type="cellIs" dxfId="2432" priority="56" operator="equal">
      <formula>G49</formula>
    </cfRule>
  </conditionalFormatting>
  <conditionalFormatting sqref="K50">
    <cfRule type="cellIs" dxfId="2431" priority="53" operator="notEqual">
      <formula>G50</formula>
    </cfRule>
    <cfRule type="cellIs" dxfId="2430" priority="54" operator="equal">
      <formula>G50</formula>
    </cfRule>
  </conditionalFormatting>
  <conditionalFormatting sqref="K51">
    <cfRule type="cellIs" dxfId="2429" priority="51" operator="notEqual">
      <formula>G51</formula>
    </cfRule>
    <cfRule type="cellIs" dxfId="2428" priority="52" operator="equal">
      <formula>G51</formula>
    </cfRule>
  </conditionalFormatting>
  <conditionalFormatting sqref="K52">
    <cfRule type="cellIs" dxfId="2427" priority="49" operator="notEqual">
      <formula>G52</formula>
    </cfRule>
    <cfRule type="cellIs" dxfId="2426" priority="50" operator="equal">
      <formula>G52</formula>
    </cfRule>
  </conditionalFormatting>
  <conditionalFormatting sqref="K53">
    <cfRule type="cellIs" dxfId="2425" priority="47" operator="notEqual">
      <formula>G53</formula>
    </cfRule>
    <cfRule type="cellIs" dxfId="2424" priority="48" operator="equal">
      <formula>G53</formula>
    </cfRule>
  </conditionalFormatting>
  <conditionalFormatting sqref="K54">
    <cfRule type="cellIs" dxfId="2423" priority="45" operator="notEqual">
      <formula>G54</formula>
    </cfRule>
    <cfRule type="cellIs" dxfId="2422" priority="46" operator="equal">
      <formula>G54</formula>
    </cfRule>
  </conditionalFormatting>
  <conditionalFormatting sqref="K55">
    <cfRule type="cellIs" dxfId="2421" priority="43" operator="notEqual">
      <formula>G55</formula>
    </cfRule>
    <cfRule type="cellIs" dxfId="2420" priority="44" operator="equal">
      <formula>G55</formula>
    </cfRule>
  </conditionalFormatting>
  <conditionalFormatting sqref="K56">
    <cfRule type="cellIs" dxfId="2419" priority="41" operator="notEqual">
      <formula>G56</formula>
    </cfRule>
    <cfRule type="cellIs" dxfId="2418" priority="42" operator="equal">
      <formula>G56</formula>
    </cfRule>
  </conditionalFormatting>
  <conditionalFormatting sqref="K57">
    <cfRule type="cellIs" dxfId="2417" priority="39" operator="notEqual">
      <formula>G57</formula>
    </cfRule>
    <cfRule type="cellIs" dxfId="2416" priority="40" operator="equal">
      <formula>G57</formula>
    </cfRule>
  </conditionalFormatting>
  <conditionalFormatting sqref="K58">
    <cfRule type="cellIs" dxfId="2415" priority="37" operator="notEqual">
      <formula>G58</formula>
    </cfRule>
    <cfRule type="cellIs" dxfId="2414" priority="38" operator="equal">
      <formula>G58</formula>
    </cfRule>
  </conditionalFormatting>
  <conditionalFormatting sqref="K59">
    <cfRule type="cellIs" dxfId="2413" priority="35" operator="notEqual">
      <formula>G59</formula>
    </cfRule>
    <cfRule type="cellIs" dxfId="2412" priority="36" operator="equal">
      <formula>G59</formula>
    </cfRule>
  </conditionalFormatting>
  <conditionalFormatting sqref="K60">
    <cfRule type="cellIs" dxfId="2411" priority="33" operator="notEqual">
      <formula>G60</formula>
    </cfRule>
    <cfRule type="cellIs" dxfId="2410" priority="34" operator="equal">
      <formula>G60</formula>
    </cfRule>
  </conditionalFormatting>
  <conditionalFormatting sqref="K61">
    <cfRule type="cellIs" dxfId="2409" priority="31" operator="notEqual">
      <formula>G61</formula>
    </cfRule>
    <cfRule type="cellIs" dxfId="2408" priority="32" operator="equal">
      <formula>G61</formula>
    </cfRule>
  </conditionalFormatting>
  <conditionalFormatting sqref="K62">
    <cfRule type="cellIs" dxfId="2407" priority="29" operator="notEqual">
      <formula>G62</formula>
    </cfRule>
    <cfRule type="cellIs" dxfId="2406" priority="30" operator="equal">
      <formula>G62</formula>
    </cfRule>
  </conditionalFormatting>
  <conditionalFormatting sqref="K63">
    <cfRule type="cellIs" dxfId="2405" priority="27" operator="notEqual">
      <formula>G63</formula>
    </cfRule>
    <cfRule type="cellIs" dxfId="2404" priority="28" operator="equal">
      <formula>G63</formula>
    </cfRule>
  </conditionalFormatting>
  <conditionalFormatting sqref="K67">
    <cfRule type="cellIs" dxfId="2403" priority="25" operator="notEqual">
      <formula>G67</formula>
    </cfRule>
    <cfRule type="cellIs" dxfId="2402" priority="26" operator="equal">
      <formula>G67</formula>
    </cfRule>
  </conditionalFormatting>
  <conditionalFormatting sqref="K68">
    <cfRule type="cellIs" dxfId="2401" priority="23" operator="notEqual">
      <formula>G68</formula>
    </cfRule>
    <cfRule type="cellIs" dxfId="2400" priority="24" operator="equal">
      <formula>G68</formula>
    </cfRule>
  </conditionalFormatting>
  <conditionalFormatting sqref="K69">
    <cfRule type="cellIs" dxfId="2399" priority="21" operator="notEqual">
      <formula>G69</formula>
    </cfRule>
    <cfRule type="cellIs" dxfId="2398" priority="22" operator="equal">
      <formula>G69</formula>
    </cfRule>
  </conditionalFormatting>
  <conditionalFormatting sqref="K71">
    <cfRule type="cellIs" dxfId="2397" priority="19" operator="notEqual">
      <formula>G71</formula>
    </cfRule>
    <cfRule type="cellIs" dxfId="2396" priority="20" operator="equal">
      <formula>G71</formula>
    </cfRule>
  </conditionalFormatting>
  <conditionalFormatting sqref="K72">
    <cfRule type="cellIs" dxfId="2395" priority="17" operator="notEqual">
      <formula>G72</formula>
    </cfRule>
    <cfRule type="cellIs" dxfId="2394" priority="18" operator="equal">
      <formula>G72</formula>
    </cfRule>
  </conditionalFormatting>
  <conditionalFormatting sqref="K73">
    <cfRule type="cellIs" dxfId="2393" priority="15" operator="notEqual">
      <formula>G73</formula>
    </cfRule>
    <cfRule type="cellIs" dxfId="2392" priority="16" operator="equal">
      <formula>G73</formula>
    </cfRule>
  </conditionalFormatting>
  <conditionalFormatting sqref="K76">
    <cfRule type="cellIs" dxfId="2391" priority="13" operator="notEqual">
      <formula>G76</formula>
    </cfRule>
    <cfRule type="cellIs" dxfId="2390" priority="14" operator="equal">
      <formula>G76</formula>
    </cfRule>
  </conditionalFormatting>
  <conditionalFormatting sqref="K9">
    <cfRule type="cellIs" dxfId="2389" priority="131" operator="notEqual">
      <formula>G9</formula>
    </cfRule>
    <cfRule type="cellIs" dxfId="2388" priority="132" operator="equal">
      <formula>G9</formula>
    </cfRule>
  </conditionalFormatting>
  <conditionalFormatting sqref="K10">
    <cfRule type="cellIs" dxfId="2387" priority="129" operator="notEqual">
      <formula>G10</formula>
    </cfRule>
    <cfRule type="cellIs" dxfId="2386" priority="130" operator="equal">
      <formula>G10</formula>
    </cfRule>
  </conditionalFormatting>
  <conditionalFormatting sqref="K11">
    <cfRule type="cellIs" dxfId="2385" priority="127" operator="notEqual">
      <formula>G11</formula>
    </cfRule>
    <cfRule type="cellIs" dxfId="2384" priority="128" operator="equal">
      <formula>G11</formula>
    </cfRule>
  </conditionalFormatting>
  <conditionalFormatting sqref="K12">
    <cfRule type="cellIs" dxfId="2383" priority="125" operator="notEqual">
      <formula>G12</formula>
    </cfRule>
    <cfRule type="cellIs" dxfId="2382" priority="126" operator="equal">
      <formula>G12</formula>
    </cfRule>
  </conditionalFormatting>
  <conditionalFormatting sqref="K13">
    <cfRule type="cellIs" dxfId="2381" priority="123" operator="notEqual">
      <formula>G13</formula>
    </cfRule>
    <cfRule type="cellIs" dxfId="2380" priority="124" operator="equal">
      <formula>G13</formula>
    </cfRule>
  </conditionalFormatting>
  <conditionalFormatting sqref="K14">
    <cfRule type="cellIs" dxfId="2379" priority="121" operator="notEqual">
      <formula>G14</formula>
    </cfRule>
    <cfRule type="cellIs" dxfId="2378" priority="122" operator="equal">
      <formula>G14</formula>
    </cfRule>
  </conditionalFormatting>
  <conditionalFormatting sqref="G76">
    <cfRule type="cellIs" dxfId="2377" priority="11" operator="notEqual">
      <formula>$G$77</formula>
    </cfRule>
    <cfRule type="cellIs" dxfId="237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4B28A93-718D-4E06-A777-38D78CE9267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0A67841-1E54-44DF-9454-51F444D5D90D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B6E75119-E80D-453B-A285-49198A0473B6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A46A7C1-F6F3-44B9-A9CB-10731A87496C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D6B5590-87F7-4BBC-8C75-11A887BE4F25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483166EC-66AE-4131-BD1F-8DF1D8E4D0FE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1168C2D-659D-4417-B5AD-3A4159C60DF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11B1BD5-999D-4D98-B886-D352C063CB9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CD0E523-777E-4B6A-8A9E-7049CCE4D9A0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8E7C5D-3B7F-4281-A43A-7B77A96F177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156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1253079.9999999998</v>
      </c>
      <c r="H8" s="10"/>
      <c r="I8" s="91">
        <v>1253079.9999999998</v>
      </c>
      <c r="J8" s="91">
        <v>0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31293.85</v>
      </c>
      <c r="H10" s="17" t="s">
        <v>15</v>
      </c>
      <c r="I10" s="92">
        <v>31293.85</v>
      </c>
      <c r="J10" s="92"/>
      <c r="K10" s="91">
        <v>31293.85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589932.21</v>
      </c>
      <c r="H11" s="17" t="s">
        <v>15</v>
      </c>
      <c r="I11" s="92">
        <v>589932.21</v>
      </c>
      <c r="J11" s="92"/>
      <c r="K11" s="91">
        <v>589932.21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>
        <v>137422.57999999999</v>
      </c>
      <c r="H12" s="17" t="s">
        <v>15</v>
      </c>
      <c r="I12" s="92">
        <v>137422.57999999999</v>
      </c>
      <c r="J12" s="92"/>
      <c r="K12" s="91">
        <v>137422.57999999999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456324.17</v>
      </c>
      <c r="H13" s="17" t="s">
        <v>15</v>
      </c>
      <c r="I13" s="92">
        <v>456324.17</v>
      </c>
      <c r="J13" s="92"/>
      <c r="K13" s="91">
        <v>456324.17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/>
      <c r="H14" s="17"/>
      <c r="I14" s="92"/>
      <c r="J14" s="92"/>
      <c r="K14" s="91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/>
      <c r="H18" s="17"/>
      <c r="I18" s="92"/>
      <c r="J18" s="92"/>
      <c r="K18" s="91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38107.19</v>
      </c>
      <c r="H20" s="17" t="s">
        <v>15</v>
      </c>
      <c r="I20" s="92">
        <v>38107.19</v>
      </c>
      <c r="J20" s="92"/>
      <c r="K20" s="91">
        <v>38107.19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2155830</v>
      </c>
      <c r="H25" s="10"/>
      <c r="I25" s="91">
        <v>1180367.4600000002</v>
      </c>
      <c r="J25" s="91">
        <v>975462.53999999992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155328.34</v>
      </c>
      <c r="H28" s="17" t="s">
        <v>15</v>
      </c>
      <c r="I28" s="92">
        <v>155328.34</v>
      </c>
      <c r="J28" s="92"/>
      <c r="K28" s="91">
        <v>155328.34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>
        <v>140807.32</v>
      </c>
      <c r="H29" s="17" t="s">
        <v>15</v>
      </c>
      <c r="I29" s="92">
        <v>140807.32</v>
      </c>
      <c r="J29" s="92"/>
      <c r="K29" s="91">
        <v>140807.32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341587.05</v>
      </c>
      <c r="H30" s="17" t="s">
        <v>59</v>
      </c>
      <c r="I30" s="92">
        <v>108411.86</v>
      </c>
      <c r="J30" s="92">
        <v>233175.19</v>
      </c>
      <c r="K30" s="91">
        <v>341587.05</v>
      </c>
      <c r="L30" s="18" t="s">
        <v>248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190434.14</v>
      </c>
      <c r="H31" s="17" t="s">
        <v>15</v>
      </c>
      <c r="I31" s="92">
        <v>190434.14</v>
      </c>
      <c r="J31" s="92"/>
      <c r="K31" s="91">
        <v>190434.14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>
        <v>376081.23</v>
      </c>
      <c r="H32" s="17" t="s">
        <v>24</v>
      </c>
      <c r="I32" s="92"/>
      <c r="J32" s="92">
        <v>376081.23</v>
      </c>
      <c r="K32" s="91">
        <v>376081.23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>
        <v>169299.18</v>
      </c>
      <c r="H33" s="17" t="s">
        <v>24</v>
      </c>
      <c r="I33" s="92"/>
      <c r="J33" s="92">
        <v>169299.18</v>
      </c>
      <c r="K33" s="91">
        <v>169299.18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>
        <v>153593.35000000012</v>
      </c>
      <c r="H34" s="17" t="s">
        <v>15</v>
      </c>
      <c r="I34" s="92">
        <v>153593.35000000012</v>
      </c>
      <c r="J34" s="92"/>
      <c r="K34" s="91">
        <v>153593.35000000012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>
        <v>431792.45</v>
      </c>
      <c r="H35" s="17" t="s">
        <v>15</v>
      </c>
      <c r="I35" s="92">
        <v>431792.45</v>
      </c>
      <c r="J35" s="92"/>
      <c r="K35" s="91">
        <v>431792.45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79349.020000000106</v>
      </c>
      <c r="H40" s="17" t="s">
        <v>24</v>
      </c>
      <c r="I40" s="92"/>
      <c r="J40" s="92">
        <v>79349.020000000106</v>
      </c>
      <c r="K40" s="91">
        <v>79349.020000000106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>
        <v>117557.91999999995</v>
      </c>
      <c r="H41" s="17" t="s">
        <v>24</v>
      </c>
      <c r="I41" s="92"/>
      <c r="J41" s="92">
        <v>117557.91999999995</v>
      </c>
      <c r="K41" s="91">
        <v>117557.91999999995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3777378</v>
      </c>
      <c r="H42" s="10"/>
      <c r="I42" s="91">
        <v>1190968.5899999999</v>
      </c>
      <c r="J42" s="91">
        <v>2586409.41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497039.3</v>
      </c>
      <c r="H43" s="17" t="s">
        <v>24</v>
      </c>
      <c r="I43" s="92"/>
      <c r="J43" s="92">
        <v>497039.3</v>
      </c>
      <c r="K43" s="91">
        <v>497039.3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1151434.02</v>
      </c>
      <c r="H44" s="17" t="s">
        <v>24</v>
      </c>
      <c r="I44" s="92"/>
      <c r="J44" s="92">
        <v>1151434.02</v>
      </c>
      <c r="K44" s="91">
        <v>1151434.02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934102.04</v>
      </c>
      <c r="H47" s="17" t="s">
        <v>59</v>
      </c>
      <c r="I47" s="92">
        <v>917569.75</v>
      </c>
      <c r="J47" s="92">
        <v>16532.29</v>
      </c>
      <c r="K47" s="91">
        <v>934102.04</v>
      </c>
      <c r="L47" s="18" t="s">
        <v>249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183563.13</v>
      </c>
      <c r="H49" s="17" t="s">
        <v>15</v>
      </c>
      <c r="I49" s="92">
        <v>183563.13</v>
      </c>
      <c r="J49" s="92"/>
      <c r="K49" s="91">
        <v>183563.13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232148.74</v>
      </c>
      <c r="H54" s="17" t="s">
        <v>24</v>
      </c>
      <c r="I54" s="92"/>
      <c r="J54" s="92">
        <v>232148.74</v>
      </c>
      <c r="K54" s="91">
        <v>232148.74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532540.06999999995</v>
      </c>
      <c r="H55" s="17" t="s">
        <v>24</v>
      </c>
      <c r="I55" s="92"/>
      <c r="J55" s="92">
        <v>532540.06999999995</v>
      </c>
      <c r="K55" s="91">
        <v>532540.06999999995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/>
      <c r="H56" s="17"/>
      <c r="I56" s="92"/>
      <c r="J56" s="92"/>
      <c r="K56" s="91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>
        <v>156714.99</v>
      </c>
      <c r="H57" s="17" t="s">
        <v>24</v>
      </c>
      <c r="I57" s="92"/>
      <c r="J57" s="92">
        <v>156714.99</v>
      </c>
      <c r="K57" s="91">
        <v>156714.99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/>
      <c r="H59" s="17"/>
      <c r="I59" s="92"/>
      <c r="J59" s="92"/>
      <c r="K59" s="91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/>
      <c r="H60" s="17"/>
      <c r="I60" s="92"/>
      <c r="J60" s="92"/>
      <c r="K60" s="91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89835.71</v>
      </c>
      <c r="H61" s="17" t="s">
        <v>15</v>
      </c>
      <c r="I61" s="92">
        <v>89835.71</v>
      </c>
      <c r="J61" s="92"/>
      <c r="K61" s="91">
        <v>89835.71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/>
      <c r="H62" s="17"/>
      <c r="I62" s="92"/>
      <c r="J62" s="92"/>
      <c r="K62" s="91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/>
      <c r="H63" s="17"/>
      <c r="I63" s="92"/>
      <c r="J63" s="92"/>
      <c r="K63" s="91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>
        <v>0</v>
      </c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360196</v>
      </c>
      <c r="H70" s="10"/>
      <c r="I70" s="91">
        <v>0</v>
      </c>
      <c r="J70" s="91">
        <v>360196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/>
      <c r="H72" s="17"/>
      <c r="I72" s="92"/>
      <c r="J72" s="92"/>
      <c r="K72" s="91">
        <v>0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360196</v>
      </c>
      <c r="H73" s="17" t="s">
        <v>24</v>
      </c>
      <c r="I73" s="92"/>
      <c r="J73" s="92">
        <v>360196</v>
      </c>
      <c r="K73" s="91">
        <v>360196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7546484</v>
      </c>
      <c r="H76" s="26"/>
      <c r="I76" s="95">
        <v>3624416.05</v>
      </c>
      <c r="J76" s="95">
        <v>3922067.95</v>
      </c>
      <c r="K76" s="91">
        <v>7546484</v>
      </c>
      <c r="L76" s="27"/>
    </row>
    <row r="77" spans="1:12" ht="15.75" x14ac:dyDescent="0.25">
      <c r="F77" s="84" t="s">
        <v>200</v>
      </c>
      <c r="G77" s="96">
        <v>7546484</v>
      </c>
      <c r="H77" s="14"/>
      <c r="I77" s="86">
        <v>0.48027876955678961</v>
      </c>
      <c r="J77" s="86">
        <v>0.51972123044321039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'[21]CA2 Detail'!$V$121-'[21]CA2 Detail'!$I$203</f>
        <v>80984427.047811285</v>
      </c>
      <c r="J83" s="88">
        <v>4.4754481597557398E-2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365" priority="119" operator="notEqual">
      <formula>G15</formula>
    </cfRule>
    <cfRule type="cellIs" dxfId="2364" priority="120" operator="equal">
      <formula>G15</formula>
    </cfRule>
  </conditionalFormatting>
  <conditionalFormatting sqref="K16">
    <cfRule type="cellIs" dxfId="2363" priority="117" operator="notEqual">
      <formula>G16</formula>
    </cfRule>
    <cfRule type="cellIs" dxfId="2362" priority="118" operator="equal">
      <formula>G16</formula>
    </cfRule>
  </conditionalFormatting>
  <conditionalFormatting sqref="K17">
    <cfRule type="cellIs" dxfId="2361" priority="115" operator="notEqual">
      <formula>G17</formula>
    </cfRule>
    <cfRule type="cellIs" dxfId="2360" priority="116" operator="equal">
      <formula>G17</formula>
    </cfRule>
  </conditionalFormatting>
  <conditionalFormatting sqref="K18">
    <cfRule type="cellIs" dxfId="2359" priority="113" operator="notEqual">
      <formula>G18</formula>
    </cfRule>
    <cfRule type="cellIs" dxfId="2358" priority="114" operator="equal">
      <formula>G18</formula>
    </cfRule>
  </conditionalFormatting>
  <conditionalFormatting sqref="K19">
    <cfRule type="cellIs" dxfId="2357" priority="111" operator="notEqual">
      <formula>G19</formula>
    </cfRule>
    <cfRule type="cellIs" dxfId="2356" priority="112" operator="equal">
      <formula>G19</formula>
    </cfRule>
  </conditionalFormatting>
  <conditionalFormatting sqref="K20">
    <cfRule type="cellIs" dxfId="2355" priority="109" operator="notEqual">
      <formula>G20</formula>
    </cfRule>
    <cfRule type="cellIs" dxfId="2354" priority="110" operator="equal">
      <formula>G20</formula>
    </cfRule>
  </conditionalFormatting>
  <conditionalFormatting sqref="K21">
    <cfRule type="cellIs" dxfId="2353" priority="107" operator="notEqual">
      <formula>G21</formula>
    </cfRule>
    <cfRule type="cellIs" dxfId="2352" priority="108" operator="equal">
      <formula>G21</formula>
    </cfRule>
  </conditionalFormatting>
  <conditionalFormatting sqref="K22">
    <cfRule type="cellIs" dxfId="2351" priority="105" operator="notEqual">
      <formula>G22</formula>
    </cfRule>
    <cfRule type="cellIs" dxfId="2350" priority="106" operator="equal">
      <formula>G22</formula>
    </cfRule>
  </conditionalFormatting>
  <conditionalFormatting sqref="K23">
    <cfRule type="cellIs" dxfId="2349" priority="103" operator="notEqual">
      <formula>G23</formula>
    </cfRule>
    <cfRule type="cellIs" dxfId="2348" priority="104" operator="equal">
      <formula>G23</formula>
    </cfRule>
  </conditionalFormatting>
  <conditionalFormatting sqref="K24">
    <cfRule type="cellIs" dxfId="2347" priority="101" operator="notEqual">
      <formula>G24</formula>
    </cfRule>
    <cfRule type="cellIs" dxfId="2346" priority="102" operator="equal">
      <formula>G24</formula>
    </cfRule>
  </conditionalFormatting>
  <conditionalFormatting sqref="K26">
    <cfRule type="cellIs" dxfId="2345" priority="99" operator="notEqual">
      <formula>G26</formula>
    </cfRule>
    <cfRule type="cellIs" dxfId="2344" priority="100" operator="equal">
      <formula>G26</formula>
    </cfRule>
  </conditionalFormatting>
  <conditionalFormatting sqref="K27">
    <cfRule type="cellIs" dxfId="2343" priority="97" operator="notEqual">
      <formula>G27</formula>
    </cfRule>
    <cfRule type="cellIs" dxfId="2342" priority="98" operator="equal">
      <formula>G27</formula>
    </cfRule>
  </conditionalFormatting>
  <conditionalFormatting sqref="K28">
    <cfRule type="cellIs" dxfId="2341" priority="95" operator="notEqual">
      <formula>G28</formula>
    </cfRule>
    <cfRule type="cellIs" dxfId="2340" priority="96" operator="equal">
      <formula>G28</formula>
    </cfRule>
  </conditionalFormatting>
  <conditionalFormatting sqref="K29">
    <cfRule type="cellIs" dxfId="2339" priority="93" operator="notEqual">
      <formula>G29</formula>
    </cfRule>
    <cfRule type="cellIs" dxfId="2338" priority="94" operator="equal">
      <formula>G29</formula>
    </cfRule>
  </conditionalFormatting>
  <conditionalFormatting sqref="K30">
    <cfRule type="cellIs" dxfId="2337" priority="91" operator="notEqual">
      <formula>G30</formula>
    </cfRule>
    <cfRule type="cellIs" dxfId="2336" priority="92" operator="equal">
      <formula>G30</formula>
    </cfRule>
  </conditionalFormatting>
  <conditionalFormatting sqref="K31">
    <cfRule type="cellIs" dxfId="2335" priority="89" operator="notEqual">
      <formula>G31</formula>
    </cfRule>
    <cfRule type="cellIs" dxfId="2334" priority="90" operator="equal">
      <formula>G31</formula>
    </cfRule>
  </conditionalFormatting>
  <conditionalFormatting sqref="K32">
    <cfRule type="cellIs" dxfId="2333" priority="87" operator="notEqual">
      <formula>G32</formula>
    </cfRule>
    <cfRule type="cellIs" dxfId="2332" priority="88" operator="equal">
      <formula>G32</formula>
    </cfRule>
  </conditionalFormatting>
  <conditionalFormatting sqref="K33">
    <cfRule type="cellIs" dxfId="2331" priority="85" operator="notEqual">
      <formula>G33</formula>
    </cfRule>
    <cfRule type="cellIs" dxfId="2330" priority="86" operator="equal">
      <formula>G33</formula>
    </cfRule>
  </conditionalFormatting>
  <conditionalFormatting sqref="K34">
    <cfRule type="cellIs" dxfId="2329" priority="83" operator="notEqual">
      <formula>G34</formula>
    </cfRule>
    <cfRule type="cellIs" dxfId="2328" priority="84" operator="equal">
      <formula>G34</formula>
    </cfRule>
  </conditionalFormatting>
  <conditionalFormatting sqref="K35">
    <cfRule type="cellIs" dxfId="2327" priority="81" operator="notEqual">
      <formula>G35</formula>
    </cfRule>
    <cfRule type="cellIs" dxfId="2326" priority="82" operator="equal">
      <formula>G35</formula>
    </cfRule>
  </conditionalFormatting>
  <conditionalFormatting sqref="K36">
    <cfRule type="cellIs" dxfId="2325" priority="79" operator="notEqual">
      <formula>G36</formula>
    </cfRule>
    <cfRule type="cellIs" dxfId="2324" priority="80" operator="equal">
      <formula>G36</formula>
    </cfRule>
  </conditionalFormatting>
  <conditionalFormatting sqref="K37">
    <cfRule type="cellIs" dxfId="2323" priority="77" operator="notEqual">
      <formula>G37</formula>
    </cfRule>
    <cfRule type="cellIs" dxfId="2322" priority="78" operator="equal">
      <formula>G37</formula>
    </cfRule>
  </conditionalFormatting>
  <conditionalFormatting sqref="K38">
    <cfRule type="cellIs" dxfId="2321" priority="75" operator="notEqual">
      <formula>G38</formula>
    </cfRule>
    <cfRule type="cellIs" dxfId="2320" priority="76" operator="equal">
      <formula>G38</formula>
    </cfRule>
  </conditionalFormatting>
  <conditionalFormatting sqref="K39">
    <cfRule type="cellIs" dxfId="2319" priority="73" operator="notEqual">
      <formula>G39</formula>
    </cfRule>
    <cfRule type="cellIs" dxfId="2318" priority="74" operator="equal">
      <formula>G39</formula>
    </cfRule>
  </conditionalFormatting>
  <conditionalFormatting sqref="K40">
    <cfRule type="cellIs" dxfId="2317" priority="71" operator="notEqual">
      <formula>G40</formula>
    </cfRule>
    <cfRule type="cellIs" dxfId="2316" priority="72" operator="equal">
      <formula>G40</formula>
    </cfRule>
  </conditionalFormatting>
  <conditionalFormatting sqref="K41">
    <cfRule type="cellIs" dxfId="2315" priority="69" operator="notEqual">
      <formula>G41</formula>
    </cfRule>
    <cfRule type="cellIs" dxfId="2314" priority="70" operator="equal">
      <formula>G41</formula>
    </cfRule>
  </conditionalFormatting>
  <conditionalFormatting sqref="K43">
    <cfRule type="cellIs" dxfId="2313" priority="67" operator="notEqual">
      <formula>G43</formula>
    </cfRule>
    <cfRule type="cellIs" dxfId="2312" priority="68" operator="equal">
      <formula>G43</formula>
    </cfRule>
  </conditionalFormatting>
  <conditionalFormatting sqref="K44">
    <cfRule type="cellIs" dxfId="2311" priority="65" operator="notEqual">
      <formula>G44</formula>
    </cfRule>
    <cfRule type="cellIs" dxfId="2310" priority="66" operator="equal">
      <formula>G44</formula>
    </cfRule>
  </conditionalFormatting>
  <conditionalFormatting sqref="K45">
    <cfRule type="cellIs" dxfId="2309" priority="63" operator="notEqual">
      <formula>G45</formula>
    </cfRule>
    <cfRule type="cellIs" dxfId="2308" priority="64" operator="equal">
      <formula>G45</formula>
    </cfRule>
  </conditionalFormatting>
  <conditionalFormatting sqref="K46">
    <cfRule type="cellIs" dxfId="2307" priority="61" operator="notEqual">
      <formula>G46</formula>
    </cfRule>
    <cfRule type="cellIs" dxfId="2306" priority="62" operator="equal">
      <formula>G46</formula>
    </cfRule>
  </conditionalFormatting>
  <conditionalFormatting sqref="K47">
    <cfRule type="cellIs" dxfId="2305" priority="59" operator="notEqual">
      <formula>G47</formula>
    </cfRule>
    <cfRule type="cellIs" dxfId="2304" priority="60" operator="equal">
      <formula>G47</formula>
    </cfRule>
  </conditionalFormatting>
  <conditionalFormatting sqref="K48">
    <cfRule type="cellIs" dxfId="2303" priority="57" operator="notEqual">
      <formula>G48</formula>
    </cfRule>
    <cfRule type="cellIs" dxfId="2302" priority="58" operator="equal">
      <formula>G48</formula>
    </cfRule>
  </conditionalFormatting>
  <conditionalFormatting sqref="K49">
    <cfRule type="cellIs" dxfId="2301" priority="55" operator="notEqual">
      <formula>G49</formula>
    </cfRule>
    <cfRule type="cellIs" dxfId="2300" priority="56" operator="equal">
      <formula>G49</formula>
    </cfRule>
  </conditionalFormatting>
  <conditionalFormatting sqref="K50">
    <cfRule type="cellIs" dxfId="2299" priority="53" operator="notEqual">
      <formula>G50</formula>
    </cfRule>
    <cfRule type="cellIs" dxfId="2298" priority="54" operator="equal">
      <formula>G50</formula>
    </cfRule>
  </conditionalFormatting>
  <conditionalFormatting sqref="K51">
    <cfRule type="cellIs" dxfId="2297" priority="51" operator="notEqual">
      <formula>G51</formula>
    </cfRule>
    <cfRule type="cellIs" dxfId="2296" priority="52" operator="equal">
      <formula>G51</formula>
    </cfRule>
  </conditionalFormatting>
  <conditionalFormatting sqref="K52">
    <cfRule type="cellIs" dxfId="2295" priority="49" operator="notEqual">
      <formula>G52</formula>
    </cfRule>
    <cfRule type="cellIs" dxfId="2294" priority="50" operator="equal">
      <formula>G52</formula>
    </cfRule>
  </conditionalFormatting>
  <conditionalFormatting sqref="K53">
    <cfRule type="cellIs" dxfId="2293" priority="47" operator="notEqual">
      <formula>G53</formula>
    </cfRule>
    <cfRule type="cellIs" dxfId="2292" priority="48" operator="equal">
      <formula>G53</formula>
    </cfRule>
  </conditionalFormatting>
  <conditionalFormatting sqref="K54">
    <cfRule type="cellIs" dxfId="2291" priority="45" operator="notEqual">
      <formula>G54</formula>
    </cfRule>
    <cfRule type="cellIs" dxfId="2290" priority="46" operator="equal">
      <formula>G54</formula>
    </cfRule>
  </conditionalFormatting>
  <conditionalFormatting sqref="K55">
    <cfRule type="cellIs" dxfId="2289" priority="43" operator="notEqual">
      <formula>G55</formula>
    </cfRule>
    <cfRule type="cellIs" dxfId="2288" priority="44" operator="equal">
      <formula>G55</formula>
    </cfRule>
  </conditionalFormatting>
  <conditionalFormatting sqref="K56">
    <cfRule type="cellIs" dxfId="2287" priority="41" operator="notEqual">
      <formula>G56</formula>
    </cfRule>
    <cfRule type="cellIs" dxfId="2286" priority="42" operator="equal">
      <formula>G56</formula>
    </cfRule>
  </conditionalFormatting>
  <conditionalFormatting sqref="K57">
    <cfRule type="cellIs" dxfId="2285" priority="39" operator="notEqual">
      <formula>G57</formula>
    </cfRule>
    <cfRule type="cellIs" dxfId="2284" priority="40" operator="equal">
      <formula>G57</formula>
    </cfRule>
  </conditionalFormatting>
  <conditionalFormatting sqref="K58">
    <cfRule type="cellIs" dxfId="2283" priority="37" operator="notEqual">
      <formula>G58</formula>
    </cfRule>
    <cfRule type="cellIs" dxfId="2282" priority="38" operator="equal">
      <formula>G58</formula>
    </cfRule>
  </conditionalFormatting>
  <conditionalFormatting sqref="K59">
    <cfRule type="cellIs" dxfId="2281" priority="35" operator="notEqual">
      <formula>G59</formula>
    </cfRule>
    <cfRule type="cellIs" dxfId="2280" priority="36" operator="equal">
      <formula>G59</formula>
    </cfRule>
  </conditionalFormatting>
  <conditionalFormatting sqref="K60">
    <cfRule type="cellIs" dxfId="2279" priority="33" operator="notEqual">
      <formula>G60</formula>
    </cfRule>
    <cfRule type="cellIs" dxfId="2278" priority="34" operator="equal">
      <formula>G60</formula>
    </cfRule>
  </conditionalFormatting>
  <conditionalFormatting sqref="K61">
    <cfRule type="cellIs" dxfId="2277" priority="31" operator="notEqual">
      <formula>G61</formula>
    </cfRule>
    <cfRule type="cellIs" dxfId="2276" priority="32" operator="equal">
      <formula>G61</formula>
    </cfRule>
  </conditionalFormatting>
  <conditionalFormatting sqref="K62">
    <cfRule type="cellIs" dxfId="2275" priority="29" operator="notEqual">
      <formula>G62</formula>
    </cfRule>
    <cfRule type="cellIs" dxfId="2274" priority="30" operator="equal">
      <formula>G62</formula>
    </cfRule>
  </conditionalFormatting>
  <conditionalFormatting sqref="K63">
    <cfRule type="cellIs" dxfId="2273" priority="27" operator="notEqual">
      <formula>G63</formula>
    </cfRule>
    <cfRule type="cellIs" dxfId="2272" priority="28" operator="equal">
      <formula>G63</formula>
    </cfRule>
  </conditionalFormatting>
  <conditionalFormatting sqref="K67">
    <cfRule type="cellIs" dxfId="2271" priority="25" operator="notEqual">
      <formula>G67</formula>
    </cfRule>
    <cfRule type="cellIs" dxfId="2270" priority="26" operator="equal">
      <formula>G67</formula>
    </cfRule>
  </conditionalFormatting>
  <conditionalFormatting sqref="K68">
    <cfRule type="cellIs" dxfId="2269" priority="23" operator="notEqual">
      <formula>G68</formula>
    </cfRule>
    <cfRule type="cellIs" dxfId="2268" priority="24" operator="equal">
      <formula>G68</formula>
    </cfRule>
  </conditionalFormatting>
  <conditionalFormatting sqref="K69">
    <cfRule type="cellIs" dxfId="2267" priority="21" operator="notEqual">
      <formula>G69</formula>
    </cfRule>
    <cfRule type="cellIs" dxfId="2266" priority="22" operator="equal">
      <formula>G69</formula>
    </cfRule>
  </conditionalFormatting>
  <conditionalFormatting sqref="K71">
    <cfRule type="cellIs" dxfId="2265" priority="19" operator="notEqual">
      <formula>G71</formula>
    </cfRule>
    <cfRule type="cellIs" dxfId="2264" priority="20" operator="equal">
      <formula>G71</formula>
    </cfRule>
  </conditionalFormatting>
  <conditionalFormatting sqref="K72">
    <cfRule type="cellIs" dxfId="2263" priority="17" operator="notEqual">
      <formula>G72</formula>
    </cfRule>
    <cfRule type="cellIs" dxfId="2262" priority="18" operator="equal">
      <formula>G72</formula>
    </cfRule>
  </conditionalFormatting>
  <conditionalFormatting sqref="K73">
    <cfRule type="cellIs" dxfId="2261" priority="15" operator="notEqual">
      <formula>G73</formula>
    </cfRule>
    <cfRule type="cellIs" dxfId="2260" priority="16" operator="equal">
      <formula>G73</formula>
    </cfRule>
  </conditionalFormatting>
  <conditionalFormatting sqref="K76">
    <cfRule type="cellIs" dxfId="2259" priority="13" operator="notEqual">
      <formula>G76</formula>
    </cfRule>
    <cfRule type="cellIs" dxfId="2258" priority="14" operator="equal">
      <formula>G76</formula>
    </cfRule>
  </conditionalFormatting>
  <conditionalFormatting sqref="K9">
    <cfRule type="cellIs" dxfId="2257" priority="131" operator="notEqual">
      <formula>G9</formula>
    </cfRule>
    <cfRule type="cellIs" dxfId="2256" priority="132" operator="equal">
      <formula>G9</formula>
    </cfRule>
  </conditionalFormatting>
  <conditionalFormatting sqref="K10">
    <cfRule type="cellIs" dxfId="2255" priority="129" operator="notEqual">
      <formula>G10</formula>
    </cfRule>
    <cfRule type="cellIs" dxfId="2254" priority="130" operator="equal">
      <formula>G10</formula>
    </cfRule>
  </conditionalFormatting>
  <conditionalFormatting sqref="K11">
    <cfRule type="cellIs" dxfId="2253" priority="127" operator="notEqual">
      <formula>G11</formula>
    </cfRule>
    <cfRule type="cellIs" dxfId="2252" priority="128" operator="equal">
      <formula>G11</formula>
    </cfRule>
  </conditionalFormatting>
  <conditionalFormatting sqref="K12">
    <cfRule type="cellIs" dxfId="2251" priority="125" operator="notEqual">
      <formula>G12</formula>
    </cfRule>
    <cfRule type="cellIs" dxfId="2250" priority="126" operator="equal">
      <formula>G12</formula>
    </cfRule>
  </conditionalFormatting>
  <conditionalFormatting sqref="K13">
    <cfRule type="cellIs" dxfId="2249" priority="123" operator="notEqual">
      <formula>G13</formula>
    </cfRule>
    <cfRule type="cellIs" dxfId="2248" priority="124" operator="equal">
      <formula>G13</formula>
    </cfRule>
  </conditionalFormatting>
  <conditionalFormatting sqref="K14">
    <cfRule type="cellIs" dxfId="2247" priority="121" operator="notEqual">
      <formula>G14</formula>
    </cfRule>
    <cfRule type="cellIs" dxfId="2246" priority="122" operator="equal">
      <formula>G14</formula>
    </cfRule>
  </conditionalFormatting>
  <conditionalFormatting sqref="G76">
    <cfRule type="cellIs" dxfId="2245" priority="11" operator="notEqual">
      <formula>$G$77</formula>
    </cfRule>
    <cfRule type="cellIs" dxfId="224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3E702678-CDA1-4B66-8B8D-49D904E3009A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43049EF-0F06-49AE-8BD0-03832ED67B05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EFAE61-2D9D-4246-BE35-DFDB5757D942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0E37F01-9C0C-4F24-8B6D-07D88AB3ACFE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BFA5ACE-AE8C-468C-B497-D594281F78E5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6A5006B-7E74-41DE-8C90-779A7754E57E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335E8FE-77F8-4F6A-9596-1D3C07822063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B521A4F-7516-4851-9FEA-E551EF178AA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AFE6636-EF71-452D-B852-F8C24C7A7DD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78DC64-6043-4D55-917E-1C5A14BB2737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157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1598077.5899999999</v>
      </c>
      <c r="H8" s="10"/>
      <c r="I8" s="91">
        <v>1004236.1699999999</v>
      </c>
      <c r="J8" s="91">
        <v>593841.42000000004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72772.55</v>
      </c>
      <c r="H10" s="17" t="s">
        <v>15</v>
      </c>
      <c r="I10" s="92">
        <v>72772.55</v>
      </c>
      <c r="J10" s="92"/>
      <c r="K10" s="91">
        <v>72772.55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413908.16</v>
      </c>
      <c r="H11" s="17" t="s">
        <v>15</v>
      </c>
      <c r="I11" s="92">
        <v>413908.16</v>
      </c>
      <c r="J11" s="92"/>
      <c r="K11" s="91">
        <v>413908.16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863259.61</v>
      </c>
      <c r="H13" s="17" t="s">
        <v>59</v>
      </c>
      <c r="I13" s="92">
        <v>517555.46</v>
      </c>
      <c r="J13" s="92">
        <v>345704.15</v>
      </c>
      <c r="K13" s="91">
        <v>863259.6100000001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/>
      <c r="H14" s="17"/>
      <c r="I14" s="92"/>
      <c r="J14" s="92"/>
      <c r="K14" s="91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210287.35999999999</v>
      </c>
      <c r="H18" s="17" t="s">
        <v>24</v>
      </c>
      <c r="I18" s="92"/>
      <c r="J18" s="92">
        <v>210287.35999999999</v>
      </c>
      <c r="K18" s="91">
        <v>210287.35999999999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37119.300000000003</v>
      </c>
      <c r="H20" s="17" t="s">
        <v>24</v>
      </c>
      <c r="I20" s="92"/>
      <c r="J20" s="92">
        <v>37119.300000000003</v>
      </c>
      <c r="K20" s="91">
        <v>37119.300000000003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>
        <v>730.61</v>
      </c>
      <c r="H21" s="17" t="s">
        <v>24</v>
      </c>
      <c r="I21" s="92"/>
      <c r="J21" s="92">
        <v>730.61</v>
      </c>
      <c r="K21" s="91">
        <v>730.61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598697.55999999994</v>
      </c>
      <c r="H25" s="10"/>
      <c r="I25" s="91">
        <v>255792.61</v>
      </c>
      <c r="J25" s="91">
        <v>342904.95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>
        <v>52403.12</v>
      </c>
      <c r="H26" s="17"/>
      <c r="I26" s="92">
        <v>14482.33</v>
      </c>
      <c r="J26" s="92">
        <v>37920.79</v>
      </c>
      <c r="K26" s="91">
        <v>52403.12</v>
      </c>
      <c r="L26" s="18" t="s">
        <v>225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85314.64</v>
      </c>
      <c r="H28" s="17" t="s">
        <v>59</v>
      </c>
      <c r="I28" s="92">
        <v>63985.98</v>
      </c>
      <c r="J28" s="92">
        <v>21328.66</v>
      </c>
      <c r="K28" s="91">
        <v>85314.64</v>
      </c>
      <c r="L28" s="18" t="s">
        <v>310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99340.15</v>
      </c>
      <c r="H30" s="17" t="s">
        <v>59</v>
      </c>
      <c r="I30" s="92">
        <v>79472.12</v>
      </c>
      <c r="J30" s="92">
        <v>19868.03</v>
      </c>
      <c r="K30" s="91">
        <v>99340.15</v>
      </c>
      <c r="L30" s="18" t="s">
        <v>311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100767.37</v>
      </c>
      <c r="H31" s="17" t="s">
        <v>59</v>
      </c>
      <c r="I31" s="92">
        <v>75575.509999999995</v>
      </c>
      <c r="J31" s="92">
        <v>25191.86</v>
      </c>
      <c r="K31" s="91">
        <v>100767.37</v>
      </c>
      <c r="L31" s="18" t="s">
        <v>312</v>
      </c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>
        <v>99784.84</v>
      </c>
      <c r="H32" s="17" t="s">
        <v>24</v>
      </c>
      <c r="I32" s="92"/>
      <c r="J32" s="92">
        <v>99784.84</v>
      </c>
      <c r="K32" s="91">
        <v>99784.84</v>
      </c>
      <c r="L32" s="18" t="s">
        <v>226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>
        <v>29004.18</v>
      </c>
      <c r="H33" s="17" t="s">
        <v>24</v>
      </c>
      <c r="I33" s="92"/>
      <c r="J33" s="92">
        <v>29004.18</v>
      </c>
      <c r="K33" s="91">
        <v>29004.18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>
        <v>34271.81</v>
      </c>
      <c r="H35" s="17" t="s">
        <v>59</v>
      </c>
      <c r="I35" s="92">
        <v>22276.67</v>
      </c>
      <c r="J35" s="92">
        <v>11995.14</v>
      </c>
      <c r="K35" s="91">
        <v>34271.81</v>
      </c>
      <c r="L35" s="18" t="s">
        <v>313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60415.95</v>
      </c>
      <c r="H40" s="17" t="s">
        <v>24</v>
      </c>
      <c r="I40" s="92"/>
      <c r="J40" s="92">
        <v>60415.95</v>
      </c>
      <c r="K40" s="91">
        <v>60415.95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>
        <v>37395.5</v>
      </c>
      <c r="H41" s="17" t="s">
        <v>24</v>
      </c>
      <c r="I41" s="92"/>
      <c r="J41" s="92">
        <v>37395.5</v>
      </c>
      <c r="K41" s="91">
        <v>37395.5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1756549.07</v>
      </c>
      <c r="H42" s="10"/>
      <c r="I42" s="91">
        <v>724106.8</v>
      </c>
      <c r="J42" s="91">
        <v>1032442.27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/>
      <c r="H43" s="17"/>
      <c r="I43" s="92"/>
      <c r="J43" s="92"/>
      <c r="K43" s="91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987499.83</v>
      </c>
      <c r="H44" s="17" t="s">
        <v>59</v>
      </c>
      <c r="I44" s="92">
        <v>140396.57</v>
      </c>
      <c r="J44" s="92">
        <v>847103.26</v>
      </c>
      <c r="K44" s="91">
        <v>987499.83000000007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>
        <v>15635.3</v>
      </c>
      <c r="H45" s="17" t="s">
        <v>24</v>
      </c>
      <c r="I45" s="92"/>
      <c r="J45" s="92">
        <v>15635.3</v>
      </c>
      <c r="K45" s="91">
        <v>15635.3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377720.15</v>
      </c>
      <c r="H47" s="17" t="s">
        <v>15</v>
      </c>
      <c r="I47" s="92">
        <v>377720.15</v>
      </c>
      <c r="J47" s="92"/>
      <c r="K47" s="91">
        <v>377720.15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205990.08</v>
      </c>
      <c r="H49" s="17" t="s">
        <v>15</v>
      </c>
      <c r="I49" s="92">
        <v>205990.08</v>
      </c>
      <c r="J49" s="92"/>
      <c r="K49" s="91">
        <v>205990.08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76343.710000000006</v>
      </c>
      <c r="H54" s="17" t="s">
        <v>24</v>
      </c>
      <c r="I54" s="92"/>
      <c r="J54" s="92">
        <v>76343.710000000006</v>
      </c>
      <c r="K54" s="91">
        <v>76343.710000000006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/>
      <c r="H55" s="17"/>
      <c r="I55" s="92"/>
      <c r="J55" s="92"/>
      <c r="K55" s="91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/>
      <c r="H56" s="17"/>
      <c r="I56" s="92"/>
      <c r="J56" s="92"/>
      <c r="K56" s="91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/>
      <c r="H59" s="17"/>
      <c r="I59" s="92"/>
      <c r="J59" s="92"/>
      <c r="K59" s="91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/>
      <c r="H60" s="17"/>
      <c r="I60" s="92"/>
      <c r="J60" s="92"/>
      <c r="K60" s="91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/>
      <c r="H61" s="17"/>
      <c r="I61" s="92"/>
      <c r="J61" s="92"/>
      <c r="K61" s="91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93360</v>
      </c>
      <c r="H62" s="17" t="s">
        <v>24</v>
      </c>
      <c r="I62" s="92"/>
      <c r="J62" s="92">
        <v>93360</v>
      </c>
      <c r="K62" s="91">
        <v>93360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/>
      <c r="H63" s="17"/>
      <c r="I63" s="92"/>
      <c r="J63" s="92"/>
      <c r="K63" s="91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581106.6</v>
      </c>
      <c r="H70" s="10"/>
      <c r="I70" s="91">
        <v>0</v>
      </c>
      <c r="J70" s="91">
        <v>581106.6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417251.35</v>
      </c>
      <c r="H72" s="17" t="s">
        <v>24</v>
      </c>
      <c r="I72" s="92"/>
      <c r="J72" s="92">
        <v>417251.35</v>
      </c>
      <c r="K72" s="91">
        <v>417251.35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163855.25</v>
      </c>
      <c r="H73" s="17" t="s">
        <v>24</v>
      </c>
      <c r="I73" s="92"/>
      <c r="J73" s="92">
        <v>163855.25</v>
      </c>
      <c r="K73" s="91">
        <v>163855.25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4534430.8199999994</v>
      </c>
      <c r="H76" s="26"/>
      <c r="I76" s="95">
        <v>1984135.5799999998</v>
      </c>
      <c r="J76" s="95">
        <v>2550295.2400000002</v>
      </c>
      <c r="K76" s="91">
        <v>4534430.82</v>
      </c>
      <c r="L76" s="27"/>
    </row>
    <row r="77" spans="1:12" ht="15.75" x14ac:dyDescent="0.25">
      <c r="F77" s="84" t="s">
        <v>200</v>
      </c>
      <c r="G77" s="96">
        <v>4534430.8199999994</v>
      </c>
      <c r="H77" s="14"/>
      <c r="I77" s="86">
        <v>0.43757103344670722</v>
      </c>
      <c r="J77" s="86">
        <v>0.56242896655329289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'[23]CA2 Detail'!$V$121-'[23]CA2 Detail'!$I$203</f>
        <v>18301554.509999998</v>
      </c>
      <c r="J83" s="88">
        <v>0.1084135000071095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233" priority="117" operator="notEqual">
      <formula>G16</formula>
    </cfRule>
    <cfRule type="cellIs" dxfId="2232" priority="118" operator="equal">
      <formula>G16</formula>
    </cfRule>
  </conditionalFormatting>
  <conditionalFormatting sqref="K17">
    <cfRule type="cellIs" dxfId="2231" priority="115" operator="notEqual">
      <formula>G17</formula>
    </cfRule>
    <cfRule type="cellIs" dxfId="2230" priority="116" operator="equal">
      <formula>G17</formula>
    </cfRule>
  </conditionalFormatting>
  <conditionalFormatting sqref="K18">
    <cfRule type="cellIs" dxfId="2229" priority="113" operator="notEqual">
      <formula>G18</formula>
    </cfRule>
    <cfRule type="cellIs" dxfId="2228" priority="114" operator="equal">
      <formula>G18</formula>
    </cfRule>
  </conditionalFormatting>
  <conditionalFormatting sqref="K19">
    <cfRule type="cellIs" dxfId="2227" priority="111" operator="notEqual">
      <formula>G19</formula>
    </cfRule>
    <cfRule type="cellIs" dxfId="2226" priority="112" operator="equal">
      <formula>G19</formula>
    </cfRule>
  </conditionalFormatting>
  <conditionalFormatting sqref="K20">
    <cfRule type="cellIs" dxfId="2225" priority="109" operator="notEqual">
      <formula>G20</formula>
    </cfRule>
    <cfRule type="cellIs" dxfId="2224" priority="110" operator="equal">
      <formula>G20</formula>
    </cfRule>
  </conditionalFormatting>
  <conditionalFormatting sqref="K21">
    <cfRule type="cellIs" dxfId="2223" priority="107" operator="notEqual">
      <formula>G21</formula>
    </cfRule>
    <cfRule type="cellIs" dxfId="2222" priority="108" operator="equal">
      <formula>G21</formula>
    </cfRule>
  </conditionalFormatting>
  <conditionalFormatting sqref="K22">
    <cfRule type="cellIs" dxfId="2221" priority="105" operator="notEqual">
      <formula>G22</formula>
    </cfRule>
    <cfRule type="cellIs" dxfId="2220" priority="106" operator="equal">
      <formula>G22</formula>
    </cfRule>
  </conditionalFormatting>
  <conditionalFormatting sqref="K23">
    <cfRule type="cellIs" dxfId="2219" priority="103" operator="notEqual">
      <formula>G23</formula>
    </cfRule>
    <cfRule type="cellIs" dxfId="2218" priority="104" operator="equal">
      <formula>G23</formula>
    </cfRule>
  </conditionalFormatting>
  <conditionalFormatting sqref="K24">
    <cfRule type="cellIs" dxfId="2217" priority="101" operator="notEqual">
      <formula>G24</formula>
    </cfRule>
    <cfRule type="cellIs" dxfId="2216" priority="102" operator="equal">
      <formula>G24</formula>
    </cfRule>
  </conditionalFormatting>
  <conditionalFormatting sqref="K26">
    <cfRule type="cellIs" dxfId="2215" priority="99" operator="notEqual">
      <formula>G26</formula>
    </cfRule>
    <cfRule type="cellIs" dxfId="2214" priority="100" operator="equal">
      <formula>G26</formula>
    </cfRule>
  </conditionalFormatting>
  <conditionalFormatting sqref="K27">
    <cfRule type="cellIs" dxfId="2213" priority="97" operator="notEqual">
      <formula>G27</formula>
    </cfRule>
    <cfRule type="cellIs" dxfId="2212" priority="98" operator="equal">
      <formula>G27</formula>
    </cfRule>
  </conditionalFormatting>
  <conditionalFormatting sqref="K28">
    <cfRule type="cellIs" dxfId="2211" priority="95" operator="notEqual">
      <formula>G28</formula>
    </cfRule>
    <cfRule type="cellIs" dxfId="2210" priority="96" operator="equal">
      <formula>G28</formula>
    </cfRule>
  </conditionalFormatting>
  <conditionalFormatting sqref="K29">
    <cfRule type="cellIs" dxfId="2209" priority="93" operator="notEqual">
      <formula>G29</formula>
    </cfRule>
    <cfRule type="cellIs" dxfId="2208" priority="94" operator="equal">
      <formula>G29</formula>
    </cfRule>
  </conditionalFormatting>
  <conditionalFormatting sqref="K30">
    <cfRule type="cellIs" dxfId="2207" priority="91" operator="notEqual">
      <formula>G30</formula>
    </cfRule>
    <cfRule type="cellIs" dxfId="2206" priority="92" operator="equal">
      <formula>G30</formula>
    </cfRule>
  </conditionalFormatting>
  <conditionalFormatting sqref="K31">
    <cfRule type="cellIs" dxfId="2205" priority="89" operator="notEqual">
      <formula>G31</formula>
    </cfRule>
    <cfRule type="cellIs" dxfId="2204" priority="90" operator="equal">
      <formula>G31</formula>
    </cfRule>
  </conditionalFormatting>
  <conditionalFormatting sqref="K32">
    <cfRule type="cellIs" dxfId="2203" priority="87" operator="notEqual">
      <formula>G32</formula>
    </cfRule>
    <cfRule type="cellIs" dxfId="2202" priority="88" operator="equal">
      <formula>G32</formula>
    </cfRule>
  </conditionalFormatting>
  <conditionalFormatting sqref="K33">
    <cfRule type="cellIs" dxfId="2201" priority="85" operator="notEqual">
      <formula>G33</formula>
    </cfRule>
    <cfRule type="cellIs" dxfId="2200" priority="86" operator="equal">
      <formula>G33</formula>
    </cfRule>
  </conditionalFormatting>
  <conditionalFormatting sqref="K34">
    <cfRule type="cellIs" dxfId="2199" priority="83" operator="notEqual">
      <formula>G34</formula>
    </cfRule>
    <cfRule type="cellIs" dxfId="2198" priority="84" operator="equal">
      <formula>G34</formula>
    </cfRule>
  </conditionalFormatting>
  <conditionalFormatting sqref="K35">
    <cfRule type="cellIs" dxfId="2197" priority="81" operator="notEqual">
      <formula>G35</formula>
    </cfRule>
    <cfRule type="cellIs" dxfId="2196" priority="82" operator="equal">
      <formula>G35</formula>
    </cfRule>
  </conditionalFormatting>
  <conditionalFormatting sqref="K36">
    <cfRule type="cellIs" dxfId="2195" priority="79" operator="notEqual">
      <formula>G36</formula>
    </cfRule>
    <cfRule type="cellIs" dxfId="2194" priority="80" operator="equal">
      <formula>G36</formula>
    </cfRule>
  </conditionalFormatting>
  <conditionalFormatting sqref="K37">
    <cfRule type="cellIs" dxfId="2193" priority="77" operator="notEqual">
      <formula>G37</formula>
    </cfRule>
    <cfRule type="cellIs" dxfId="2192" priority="78" operator="equal">
      <formula>G37</formula>
    </cfRule>
  </conditionalFormatting>
  <conditionalFormatting sqref="K38">
    <cfRule type="cellIs" dxfId="2191" priority="75" operator="notEqual">
      <formula>G38</formula>
    </cfRule>
    <cfRule type="cellIs" dxfId="2190" priority="76" operator="equal">
      <formula>G38</formula>
    </cfRule>
  </conditionalFormatting>
  <conditionalFormatting sqref="K39">
    <cfRule type="cellIs" dxfId="2189" priority="73" operator="notEqual">
      <formula>G39</formula>
    </cfRule>
    <cfRule type="cellIs" dxfId="2188" priority="74" operator="equal">
      <formula>G39</formula>
    </cfRule>
  </conditionalFormatting>
  <conditionalFormatting sqref="K40">
    <cfRule type="cellIs" dxfId="2187" priority="71" operator="notEqual">
      <formula>G40</formula>
    </cfRule>
    <cfRule type="cellIs" dxfId="2186" priority="72" operator="equal">
      <formula>G40</formula>
    </cfRule>
  </conditionalFormatting>
  <conditionalFormatting sqref="K41">
    <cfRule type="cellIs" dxfId="2185" priority="69" operator="notEqual">
      <formula>G41</formula>
    </cfRule>
    <cfRule type="cellIs" dxfId="2184" priority="70" operator="equal">
      <formula>G41</formula>
    </cfRule>
  </conditionalFormatting>
  <conditionalFormatting sqref="K43">
    <cfRule type="cellIs" dxfId="2183" priority="67" operator="notEqual">
      <formula>G43</formula>
    </cfRule>
    <cfRule type="cellIs" dxfId="2182" priority="68" operator="equal">
      <formula>G43</formula>
    </cfRule>
  </conditionalFormatting>
  <conditionalFormatting sqref="K44">
    <cfRule type="cellIs" dxfId="2181" priority="65" operator="notEqual">
      <formula>G44</formula>
    </cfRule>
    <cfRule type="cellIs" dxfId="2180" priority="66" operator="equal">
      <formula>G44</formula>
    </cfRule>
  </conditionalFormatting>
  <conditionalFormatting sqref="K45">
    <cfRule type="cellIs" dxfId="2179" priority="63" operator="notEqual">
      <formula>G45</formula>
    </cfRule>
    <cfRule type="cellIs" dxfId="2178" priority="64" operator="equal">
      <formula>G45</formula>
    </cfRule>
  </conditionalFormatting>
  <conditionalFormatting sqref="K46">
    <cfRule type="cellIs" dxfId="2177" priority="61" operator="notEqual">
      <formula>G46</formula>
    </cfRule>
    <cfRule type="cellIs" dxfId="2176" priority="62" operator="equal">
      <formula>G46</formula>
    </cfRule>
  </conditionalFormatting>
  <conditionalFormatting sqref="K47">
    <cfRule type="cellIs" dxfId="2175" priority="59" operator="notEqual">
      <formula>G47</formula>
    </cfRule>
    <cfRule type="cellIs" dxfId="2174" priority="60" operator="equal">
      <formula>G47</formula>
    </cfRule>
  </conditionalFormatting>
  <conditionalFormatting sqref="K48">
    <cfRule type="cellIs" dxfId="2173" priority="57" operator="notEqual">
      <formula>G48</formula>
    </cfRule>
    <cfRule type="cellIs" dxfId="2172" priority="58" operator="equal">
      <formula>G48</formula>
    </cfRule>
  </conditionalFormatting>
  <conditionalFormatting sqref="K49">
    <cfRule type="cellIs" dxfId="2171" priority="55" operator="notEqual">
      <formula>G49</formula>
    </cfRule>
    <cfRule type="cellIs" dxfId="2170" priority="56" operator="equal">
      <formula>G49</formula>
    </cfRule>
  </conditionalFormatting>
  <conditionalFormatting sqref="K50">
    <cfRule type="cellIs" dxfId="2169" priority="53" operator="notEqual">
      <formula>G50</formula>
    </cfRule>
    <cfRule type="cellIs" dxfId="2168" priority="54" operator="equal">
      <formula>G50</formula>
    </cfRule>
  </conditionalFormatting>
  <conditionalFormatting sqref="K51">
    <cfRule type="cellIs" dxfId="2167" priority="51" operator="notEqual">
      <formula>G51</formula>
    </cfRule>
    <cfRule type="cellIs" dxfId="2166" priority="52" operator="equal">
      <formula>G51</formula>
    </cfRule>
  </conditionalFormatting>
  <conditionalFormatting sqref="K52">
    <cfRule type="cellIs" dxfId="2165" priority="49" operator="notEqual">
      <formula>G52</formula>
    </cfRule>
    <cfRule type="cellIs" dxfId="2164" priority="50" operator="equal">
      <formula>G52</formula>
    </cfRule>
  </conditionalFormatting>
  <conditionalFormatting sqref="K53">
    <cfRule type="cellIs" dxfId="2163" priority="47" operator="notEqual">
      <formula>G53</formula>
    </cfRule>
    <cfRule type="cellIs" dxfId="2162" priority="48" operator="equal">
      <formula>G53</formula>
    </cfRule>
  </conditionalFormatting>
  <conditionalFormatting sqref="K54">
    <cfRule type="cellIs" dxfId="2161" priority="45" operator="notEqual">
      <formula>G54</formula>
    </cfRule>
    <cfRule type="cellIs" dxfId="2160" priority="46" operator="equal">
      <formula>G54</formula>
    </cfRule>
  </conditionalFormatting>
  <conditionalFormatting sqref="K55">
    <cfRule type="cellIs" dxfId="2159" priority="43" operator="notEqual">
      <formula>G55</formula>
    </cfRule>
    <cfRule type="cellIs" dxfId="2158" priority="44" operator="equal">
      <formula>G55</formula>
    </cfRule>
  </conditionalFormatting>
  <conditionalFormatting sqref="K56">
    <cfRule type="cellIs" dxfId="2157" priority="41" operator="notEqual">
      <formula>G56</formula>
    </cfRule>
    <cfRule type="cellIs" dxfId="2156" priority="42" operator="equal">
      <formula>G56</formula>
    </cfRule>
  </conditionalFormatting>
  <conditionalFormatting sqref="K57">
    <cfRule type="cellIs" dxfId="2155" priority="39" operator="notEqual">
      <formula>G57</formula>
    </cfRule>
    <cfRule type="cellIs" dxfId="2154" priority="40" operator="equal">
      <formula>G57</formula>
    </cfRule>
  </conditionalFormatting>
  <conditionalFormatting sqref="K58">
    <cfRule type="cellIs" dxfId="2153" priority="37" operator="notEqual">
      <formula>G58</formula>
    </cfRule>
    <cfRule type="cellIs" dxfId="2152" priority="38" operator="equal">
      <formula>G58</formula>
    </cfRule>
  </conditionalFormatting>
  <conditionalFormatting sqref="K59">
    <cfRule type="cellIs" dxfId="2151" priority="35" operator="notEqual">
      <formula>G59</formula>
    </cfRule>
    <cfRule type="cellIs" dxfId="2150" priority="36" operator="equal">
      <formula>G59</formula>
    </cfRule>
  </conditionalFormatting>
  <conditionalFormatting sqref="K60">
    <cfRule type="cellIs" dxfId="2149" priority="33" operator="notEqual">
      <formula>G60</formula>
    </cfRule>
    <cfRule type="cellIs" dxfId="2148" priority="34" operator="equal">
      <formula>G60</formula>
    </cfRule>
  </conditionalFormatting>
  <conditionalFormatting sqref="K61">
    <cfRule type="cellIs" dxfId="2147" priority="31" operator="notEqual">
      <formula>G61</formula>
    </cfRule>
    <cfRule type="cellIs" dxfId="2146" priority="32" operator="equal">
      <formula>G61</formula>
    </cfRule>
  </conditionalFormatting>
  <conditionalFormatting sqref="K62">
    <cfRule type="cellIs" dxfId="2145" priority="29" operator="notEqual">
      <formula>G62</formula>
    </cfRule>
    <cfRule type="cellIs" dxfId="2144" priority="30" operator="equal">
      <formula>G62</formula>
    </cfRule>
  </conditionalFormatting>
  <conditionalFormatting sqref="K63">
    <cfRule type="cellIs" dxfId="2143" priority="27" operator="notEqual">
      <formula>G63</formula>
    </cfRule>
    <cfRule type="cellIs" dxfId="2142" priority="28" operator="equal">
      <formula>G63</formula>
    </cfRule>
  </conditionalFormatting>
  <conditionalFormatting sqref="K67">
    <cfRule type="cellIs" dxfId="2141" priority="25" operator="notEqual">
      <formula>G67</formula>
    </cfRule>
    <cfRule type="cellIs" dxfId="2140" priority="26" operator="equal">
      <formula>G67</formula>
    </cfRule>
  </conditionalFormatting>
  <conditionalFormatting sqref="K68">
    <cfRule type="cellIs" dxfId="2139" priority="23" operator="notEqual">
      <formula>G68</formula>
    </cfRule>
    <cfRule type="cellIs" dxfId="2138" priority="24" operator="equal">
      <formula>G68</formula>
    </cfRule>
  </conditionalFormatting>
  <conditionalFormatting sqref="K69">
    <cfRule type="cellIs" dxfId="2137" priority="21" operator="notEqual">
      <formula>G69</formula>
    </cfRule>
    <cfRule type="cellIs" dxfId="2136" priority="22" operator="equal">
      <formula>G69</formula>
    </cfRule>
  </conditionalFormatting>
  <conditionalFormatting sqref="K71">
    <cfRule type="cellIs" dxfId="2135" priority="19" operator="notEqual">
      <formula>G71</formula>
    </cfRule>
    <cfRule type="cellIs" dxfId="2134" priority="20" operator="equal">
      <formula>G71</formula>
    </cfRule>
  </conditionalFormatting>
  <conditionalFormatting sqref="K72">
    <cfRule type="cellIs" dxfId="2133" priority="17" operator="notEqual">
      <formula>G72</formula>
    </cfRule>
    <cfRule type="cellIs" dxfId="2132" priority="18" operator="equal">
      <formula>G72</formula>
    </cfRule>
  </conditionalFormatting>
  <conditionalFormatting sqref="K73">
    <cfRule type="cellIs" dxfId="2131" priority="15" operator="notEqual">
      <formula>G73</formula>
    </cfRule>
    <cfRule type="cellIs" dxfId="2130" priority="16" operator="equal">
      <formula>G73</formula>
    </cfRule>
  </conditionalFormatting>
  <conditionalFormatting sqref="K76">
    <cfRule type="cellIs" dxfId="2129" priority="13" operator="notEqual">
      <formula>G76</formula>
    </cfRule>
    <cfRule type="cellIs" dxfId="2128" priority="14" operator="equal">
      <formula>G76</formula>
    </cfRule>
  </conditionalFormatting>
  <conditionalFormatting sqref="K9">
    <cfRule type="cellIs" dxfId="2127" priority="131" operator="notEqual">
      <formula>G9</formula>
    </cfRule>
    <cfRule type="cellIs" dxfId="2126" priority="132" operator="equal">
      <formula>G9</formula>
    </cfRule>
  </conditionalFormatting>
  <conditionalFormatting sqref="K10">
    <cfRule type="cellIs" dxfId="2125" priority="129" operator="notEqual">
      <formula>G10</formula>
    </cfRule>
    <cfRule type="cellIs" dxfId="2124" priority="130" operator="equal">
      <formula>G10</formula>
    </cfRule>
  </conditionalFormatting>
  <conditionalFormatting sqref="K11">
    <cfRule type="cellIs" dxfId="2123" priority="127" operator="notEqual">
      <formula>G11</formula>
    </cfRule>
    <cfRule type="cellIs" dxfId="2122" priority="128" operator="equal">
      <formula>G11</formula>
    </cfRule>
  </conditionalFormatting>
  <conditionalFormatting sqref="K12">
    <cfRule type="cellIs" dxfId="2121" priority="125" operator="notEqual">
      <formula>G12</formula>
    </cfRule>
    <cfRule type="cellIs" dxfId="2120" priority="126" operator="equal">
      <formula>G12</formula>
    </cfRule>
  </conditionalFormatting>
  <conditionalFormatting sqref="K13">
    <cfRule type="cellIs" dxfId="2119" priority="123" operator="notEqual">
      <formula>G13</formula>
    </cfRule>
    <cfRule type="cellIs" dxfId="2118" priority="124" operator="equal">
      <formula>G13</formula>
    </cfRule>
  </conditionalFormatting>
  <conditionalFormatting sqref="K14">
    <cfRule type="cellIs" dxfId="2117" priority="121" operator="notEqual">
      <formula>G14</formula>
    </cfRule>
    <cfRule type="cellIs" dxfId="2116" priority="122" operator="equal">
      <formula>G14</formula>
    </cfRule>
  </conditionalFormatting>
  <conditionalFormatting sqref="K15">
    <cfRule type="cellIs" dxfId="2115" priority="119" operator="notEqual">
      <formula>G15</formula>
    </cfRule>
    <cfRule type="cellIs" dxfId="2114" priority="120" operator="equal">
      <formula>G15</formula>
    </cfRule>
  </conditionalFormatting>
  <conditionalFormatting sqref="G76">
    <cfRule type="cellIs" dxfId="2113" priority="11" operator="notEqual">
      <formula>$G$77</formula>
    </cfRule>
    <cfRule type="cellIs" dxfId="211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73534A0-F5DC-46AE-B0AA-2244EF8E15F7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81B4316-7F09-4406-9A83-19BAEDFDEE75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3E3E975-DCEB-4224-AD30-2FCFD01F429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A77DA18-7F6D-4F0E-A20D-8037CCD8DBE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8F99F84-F8A7-46AB-B485-0E80322DBD55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20FF037F-7E36-420B-BBD7-635AC290876A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25D5AA-B431-4C7B-8919-514D7E5AD56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1B45F5C-7FBC-4506-9323-19441696123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8F94F6-4259-4923-A912-703C92C6D9BA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9FC1CA0-A890-40FA-BB6B-743DC68E3262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288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1712397.8400000003</v>
      </c>
      <c r="H8" s="10"/>
      <c r="I8" s="91">
        <v>792107.53</v>
      </c>
      <c r="J8" s="91">
        <v>920290.31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5652.53</v>
      </c>
      <c r="H10" s="17" t="s">
        <v>15</v>
      </c>
      <c r="I10" s="92">
        <v>5652.53</v>
      </c>
      <c r="J10" s="92"/>
      <c r="K10" s="91">
        <v>5652.53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444769.29</v>
      </c>
      <c r="H11" s="17" t="s">
        <v>15</v>
      </c>
      <c r="I11" s="92">
        <v>444769.29</v>
      </c>
      <c r="J11" s="92"/>
      <c r="K11" s="91">
        <v>444769.29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649353.49</v>
      </c>
      <c r="H13" s="17" t="s">
        <v>59</v>
      </c>
      <c r="I13" s="92">
        <v>312577.81</v>
      </c>
      <c r="J13" s="92">
        <v>336775.67999999999</v>
      </c>
      <c r="K13" s="91">
        <v>649353.49</v>
      </c>
      <c r="L13" s="18" t="s">
        <v>314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255114.87</v>
      </c>
      <c r="H14" s="17" t="s">
        <v>24</v>
      </c>
      <c r="I14" s="92"/>
      <c r="J14" s="92">
        <v>255114.87</v>
      </c>
      <c r="K14" s="91">
        <v>255114.87</v>
      </c>
      <c r="L14" s="18" t="s">
        <v>315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322036.64</v>
      </c>
      <c r="H18" s="17" t="s">
        <v>24</v>
      </c>
      <c r="I18" s="92"/>
      <c r="J18" s="92">
        <v>322036.64</v>
      </c>
      <c r="K18" s="91">
        <v>322036.64</v>
      </c>
      <c r="L18" s="18" t="s">
        <v>316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29107.9</v>
      </c>
      <c r="H20" s="17" t="s">
        <v>15</v>
      </c>
      <c r="I20" s="92">
        <v>29107.9</v>
      </c>
      <c r="J20" s="92"/>
      <c r="K20" s="91">
        <v>29107.9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>
        <v>6363.12</v>
      </c>
      <c r="H21" s="17" t="s">
        <v>24</v>
      </c>
      <c r="I21" s="92"/>
      <c r="J21" s="92">
        <v>6363.12</v>
      </c>
      <c r="K21" s="91">
        <v>6363.12</v>
      </c>
      <c r="L21" s="18" t="s">
        <v>250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899472.51</v>
      </c>
      <c r="H25" s="10"/>
      <c r="I25" s="91">
        <v>656340.04</v>
      </c>
      <c r="J25" s="91">
        <v>243132.47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/>
      <c r="H28" s="17"/>
      <c r="I28" s="92"/>
      <c r="J28" s="92"/>
      <c r="K28" s="91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654445.37</v>
      </c>
      <c r="H30" s="17" t="s">
        <v>59</v>
      </c>
      <c r="I30" s="92">
        <v>437513.75</v>
      </c>
      <c r="J30" s="92">
        <v>216931.62</v>
      </c>
      <c r="K30" s="91">
        <v>654445.37</v>
      </c>
      <c r="L30" s="18" t="s">
        <v>317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218826.29</v>
      </c>
      <c r="H31" s="17" t="s">
        <v>15</v>
      </c>
      <c r="I31" s="92">
        <v>218826.29</v>
      </c>
      <c r="J31" s="92"/>
      <c r="K31" s="91">
        <v>218826.29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/>
      <c r="K32" s="91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/>
      <c r="H33" s="17"/>
      <c r="I33" s="92"/>
      <c r="J33" s="92"/>
      <c r="K33" s="91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26200.85</v>
      </c>
      <c r="H40" s="17" t="s">
        <v>24</v>
      </c>
      <c r="I40" s="92"/>
      <c r="J40" s="92">
        <v>26200.85</v>
      </c>
      <c r="K40" s="91">
        <v>26200.85</v>
      </c>
      <c r="L40" s="18" t="s">
        <v>251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1928936.26</v>
      </c>
      <c r="H42" s="10"/>
      <c r="I42" s="91">
        <v>509635.35000000003</v>
      </c>
      <c r="J42" s="91">
        <v>1419300.91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793189.56</v>
      </c>
      <c r="H43" s="17" t="s">
        <v>24</v>
      </c>
      <c r="I43" s="92"/>
      <c r="J43" s="92">
        <v>793189.56</v>
      </c>
      <c r="K43" s="91">
        <v>793189.56</v>
      </c>
      <c r="L43" s="18" t="s">
        <v>318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/>
      <c r="H44" s="17"/>
      <c r="I44" s="92"/>
      <c r="J44" s="92"/>
      <c r="K44" s="91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405968.2</v>
      </c>
      <c r="H47" s="17" t="s">
        <v>15</v>
      </c>
      <c r="I47" s="92">
        <v>405968.2</v>
      </c>
      <c r="J47" s="92"/>
      <c r="K47" s="91">
        <v>405968.2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68850.84</v>
      </c>
      <c r="H49" s="17" t="s">
        <v>15</v>
      </c>
      <c r="I49" s="92">
        <v>68850.84</v>
      </c>
      <c r="J49" s="92"/>
      <c r="K49" s="91">
        <v>68850.84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25324.240000000002</v>
      </c>
      <c r="H54" s="17" t="s">
        <v>24</v>
      </c>
      <c r="I54" s="92"/>
      <c r="J54" s="92">
        <v>25324.240000000002</v>
      </c>
      <c r="K54" s="91">
        <v>25324.240000000002</v>
      </c>
      <c r="L54" s="18" t="s">
        <v>252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110900.53</v>
      </c>
      <c r="H55" s="17" t="s">
        <v>24</v>
      </c>
      <c r="I55" s="92"/>
      <c r="J55" s="92">
        <v>110900.53</v>
      </c>
      <c r="K55" s="91">
        <v>110900.53</v>
      </c>
      <c r="L55" s="18" t="s">
        <v>253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>
        <v>152613.22</v>
      </c>
      <c r="H56" s="17" t="s">
        <v>24</v>
      </c>
      <c r="I56" s="92"/>
      <c r="J56" s="92">
        <v>152613.22</v>
      </c>
      <c r="K56" s="91">
        <v>152613.22</v>
      </c>
      <c r="L56" s="18" t="s">
        <v>319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>
        <v>8284.7099999999991</v>
      </c>
      <c r="H57" s="17" t="s">
        <v>24</v>
      </c>
      <c r="I57" s="92"/>
      <c r="J57" s="92">
        <v>8284.7099999999991</v>
      </c>
      <c r="K57" s="91">
        <v>8284.7099999999991</v>
      </c>
      <c r="L57" s="18" t="s">
        <v>254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>
        <v>106235.53</v>
      </c>
      <c r="H59" s="17" t="s">
        <v>24</v>
      </c>
      <c r="I59" s="92"/>
      <c r="J59" s="92">
        <v>106235.53</v>
      </c>
      <c r="K59" s="91">
        <v>106235.53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406.25</v>
      </c>
      <c r="H60" s="17" t="s">
        <v>24</v>
      </c>
      <c r="I60" s="92"/>
      <c r="J60" s="92">
        <v>406.25</v>
      </c>
      <c r="K60" s="91">
        <v>406.25</v>
      </c>
      <c r="L60" s="18" t="s">
        <v>255</v>
      </c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34816.31</v>
      </c>
      <c r="H61" s="17" t="s">
        <v>15</v>
      </c>
      <c r="I61" s="92">
        <v>34816.31</v>
      </c>
      <c r="J61" s="92"/>
      <c r="K61" s="91">
        <v>34816.31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214590.94</v>
      </c>
      <c r="H62" s="17" t="s">
        <v>24</v>
      </c>
      <c r="I62" s="92"/>
      <c r="J62" s="92">
        <v>214590.94</v>
      </c>
      <c r="K62" s="91">
        <v>214590.94</v>
      </c>
      <c r="L62" s="18" t="s">
        <v>320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7755.93</v>
      </c>
      <c r="H63" s="17" t="s">
        <v>24</v>
      </c>
      <c r="I63" s="92"/>
      <c r="J63" s="92">
        <v>7755.93</v>
      </c>
      <c r="K63" s="91">
        <v>7755.93</v>
      </c>
      <c r="L63" s="18" t="s">
        <v>256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515855.7</v>
      </c>
      <c r="H70" s="10"/>
      <c r="I70" s="91">
        <v>245252.6</v>
      </c>
      <c r="J70" s="91">
        <v>270603.10000000003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260049.88</v>
      </c>
      <c r="H72" s="17" t="s">
        <v>59</v>
      </c>
      <c r="I72" s="92">
        <v>245252.6</v>
      </c>
      <c r="J72" s="92">
        <v>14797.28</v>
      </c>
      <c r="K72" s="91">
        <v>260049.88</v>
      </c>
      <c r="L72" s="81" t="s">
        <v>321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255805.82</v>
      </c>
      <c r="H73" s="17" t="s">
        <v>24</v>
      </c>
      <c r="I73" s="92"/>
      <c r="J73" s="92">
        <v>255805.82</v>
      </c>
      <c r="K73" s="91">
        <v>255805.82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5056662.3100000005</v>
      </c>
      <c r="H76" s="26"/>
      <c r="I76" s="95">
        <v>2203335.52</v>
      </c>
      <c r="J76" s="95">
        <v>2853326.79</v>
      </c>
      <c r="K76" s="91">
        <v>5056662.3100000005</v>
      </c>
      <c r="L76" s="27"/>
    </row>
    <row r="77" spans="1:12" ht="15.75" x14ac:dyDescent="0.25">
      <c r="F77" s="84" t="s">
        <v>200</v>
      </c>
      <c r="G77" s="96">
        <v>5056662.3100000005</v>
      </c>
      <c r="H77" s="14"/>
      <c r="I77" s="86">
        <v>0.43572921918133778</v>
      </c>
      <c r="J77" s="86">
        <v>0.56427078081866211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'[25]CA2 Detail'!$V$121-'[25]CA2 Detail'!$I$203</f>
        <v>21468909.670000002</v>
      </c>
      <c r="J83" s="88">
        <v>0.10262912993103109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101" priority="117" operator="notEqual">
      <formula>G16</formula>
    </cfRule>
    <cfRule type="cellIs" dxfId="2100" priority="118" operator="equal">
      <formula>G16</formula>
    </cfRule>
  </conditionalFormatting>
  <conditionalFormatting sqref="K17">
    <cfRule type="cellIs" dxfId="2099" priority="115" operator="notEqual">
      <formula>G17</formula>
    </cfRule>
    <cfRule type="cellIs" dxfId="2098" priority="116" operator="equal">
      <formula>G17</formula>
    </cfRule>
  </conditionalFormatting>
  <conditionalFormatting sqref="K18">
    <cfRule type="cellIs" dxfId="2097" priority="113" operator="notEqual">
      <formula>G18</formula>
    </cfRule>
    <cfRule type="cellIs" dxfId="2096" priority="114" operator="equal">
      <formula>G18</formula>
    </cfRule>
  </conditionalFormatting>
  <conditionalFormatting sqref="K19">
    <cfRule type="cellIs" dxfId="2095" priority="111" operator="notEqual">
      <formula>G19</formula>
    </cfRule>
    <cfRule type="cellIs" dxfId="2094" priority="112" operator="equal">
      <formula>G19</formula>
    </cfRule>
  </conditionalFormatting>
  <conditionalFormatting sqref="K20">
    <cfRule type="cellIs" dxfId="2093" priority="109" operator="notEqual">
      <formula>G20</formula>
    </cfRule>
    <cfRule type="cellIs" dxfId="2092" priority="110" operator="equal">
      <formula>G20</formula>
    </cfRule>
  </conditionalFormatting>
  <conditionalFormatting sqref="K21">
    <cfRule type="cellIs" dxfId="2091" priority="107" operator="notEqual">
      <formula>G21</formula>
    </cfRule>
    <cfRule type="cellIs" dxfId="2090" priority="108" operator="equal">
      <formula>G21</formula>
    </cfRule>
  </conditionalFormatting>
  <conditionalFormatting sqref="K22">
    <cfRule type="cellIs" dxfId="2089" priority="105" operator="notEqual">
      <formula>G22</formula>
    </cfRule>
    <cfRule type="cellIs" dxfId="2088" priority="106" operator="equal">
      <formula>G22</formula>
    </cfRule>
  </conditionalFormatting>
  <conditionalFormatting sqref="K23">
    <cfRule type="cellIs" dxfId="2087" priority="103" operator="notEqual">
      <formula>G23</formula>
    </cfRule>
    <cfRule type="cellIs" dxfId="2086" priority="104" operator="equal">
      <formula>G23</formula>
    </cfRule>
  </conditionalFormatting>
  <conditionalFormatting sqref="K24">
    <cfRule type="cellIs" dxfId="2085" priority="101" operator="notEqual">
      <formula>G24</formula>
    </cfRule>
    <cfRule type="cellIs" dxfId="2084" priority="102" operator="equal">
      <formula>G24</formula>
    </cfRule>
  </conditionalFormatting>
  <conditionalFormatting sqref="K26">
    <cfRule type="cellIs" dxfId="2083" priority="99" operator="notEqual">
      <formula>G26</formula>
    </cfRule>
    <cfRule type="cellIs" dxfId="2082" priority="100" operator="equal">
      <formula>G26</formula>
    </cfRule>
  </conditionalFormatting>
  <conditionalFormatting sqref="K27">
    <cfRule type="cellIs" dxfId="2081" priority="97" operator="notEqual">
      <formula>G27</formula>
    </cfRule>
    <cfRule type="cellIs" dxfId="2080" priority="98" operator="equal">
      <formula>G27</formula>
    </cfRule>
  </conditionalFormatting>
  <conditionalFormatting sqref="K28">
    <cfRule type="cellIs" dxfId="2079" priority="95" operator="notEqual">
      <formula>G28</formula>
    </cfRule>
    <cfRule type="cellIs" dxfId="2078" priority="96" operator="equal">
      <formula>G28</formula>
    </cfRule>
  </conditionalFormatting>
  <conditionalFormatting sqref="K29">
    <cfRule type="cellIs" dxfId="2077" priority="93" operator="notEqual">
      <formula>G29</formula>
    </cfRule>
    <cfRule type="cellIs" dxfId="2076" priority="94" operator="equal">
      <formula>G29</formula>
    </cfRule>
  </conditionalFormatting>
  <conditionalFormatting sqref="K30">
    <cfRule type="cellIs" dxfId="2075" priority="91" operator="notEqual">
      <formula>G30</formula>
    </cfRule>
    <cfRule type="cellIs" dxfId="2074" priority="92" operator="equal">
      <formula>G30</formula>
    </cfRule>
  </conditionalFormatting>
  <conditionalFormatting sqref="K31">
    <cfRule type="cellIs" dxfId="2073" priority="89" operator="notEqual">
      <formula>G31</formula>
    </cfRule>
    <cfRule type="cellIs" dxfId="2072" priority="90" operator="equal">
      <formula>G31</formula>
    </cfRule>
  </conditionalFormatting>
  <conditionalFormatting sqref="K32">
    <cfRule type="cellIs" dxfId="2071" priority="87" operator="notEqual">
      <formula>G32</formula>
    </cfRule>
    <cfRule type="cellIs" dxfId="2070" priority="88" operator="equal">
      <formula>G32</formula>
    </cfRule>
  </conditionalFormatting>
  <conditionalFormatting sqref="K33">
    <cfRule type="cellIs" dxfId="2069" priority="85" operator="notEqual">
      <formula>G33</formula>
    </cfRule>
    <cfRule type="cellIs" dxfId="2068" priority="86" operator="equal">
      <formula>G33</formula>
    </cfRule>
  </conditionalFormatting>
  <conditionalFormatting sqref="K34">
    <cfRule type="cellIs" dxfId="2067" priority="83" operator="notEqual">
      <formula>G34</formula>
    </cfRule>
    <cfRule type="cellIs" dxfId="2066" priority="84" operator="equal">
      <formula>G34</formula>
    </cfRule>
  </conditionalFormatting>
  <conditionalFormatting sqref="K35">
    <cfRule type="cellIs" dxfId="2065" priority="81" operator="notEqual">
      <formula>G35</formula>
    </cfRule>
    <cfRule type="cellIs" dxfId="2064" priority="82" operator="equal">
      <formula>G35</formula>
    </cfRule>
  </conditionalFormatting>
  <conditionalFormatting sqref="K36">
    <cfRule type="cellIs" dxfId="2063" priority="79" operator="notEqual">
      <formula>G36</formula>
    </cfRule>
    <cfRule type="cellIs" dxfId="2062" priority="80" operator="equal">
      <formula>G36</formula>
    </cfRule>
  </conditionalFormatting>
  <conditionalFormatting sqref="K37">
    <cfRule type="cellIs" dxfId="2061" priority="77" operator="notEqual">
      <formula>G37</formula>
    </cfRule>
    <cfRule type="cellIs" dxfId="2060" priority="78" operator="equal">
      <formula>G37</formula>
    </cfRule>
  </conditionalFormatting>
  <conditionalFormatting sqref="K38">
    <cfRule type="cellIs" dxfId="2059" priority="75" operator="notEqual">
      <formula>G38</formula>
    </cfRule>
    <cfRule type="cellIs" dxfId="2058" priority="76" operator="equal">
      <formula>G38</formula>
    </cfRule>
  </conditionalFormatting>
  <conditionalFormatting sqref="K39">
    <cfRule type="cellIs" dxfId="2057" priority="73" operator="notEqual">
      <formula>G39</formula>
    </cfRule>
    <cfRule type="cellIs" dxfId="2056" priority="74" operator="equal">
      <formula>G39</formula>
    </cfRule>
  </conditionalFormatting>
  <conditionalFormatting sqref="K40">
    <cfRule type="cellIs" dxfId="2055" priority="71" operator="notEqual">
      <formula>G40</formula>
    </cfRule>
    <cfRule type="cellIs" dxfId="2054" priority="72" operator="equal">
      <formula>G40</formula>
    </cfRule>
  </conditionalFormatting>
  <conditionalFormatting sqref="K41">
    <cfRule type="cellIs" dxfId="2053" priority="69" operator="notEqual">
      <formula>G41</formula>
    </cfRule>
    <cfRule type="cellIs" dxfId="2052" priority="70" operator="equal">
      <formula>G41</formula>
    </cfRule>
  </conditionalFormatting>
  <conditionalFormatting sqref="K43">
    <cfRule type="cellIs" dxfId="2051" priority="67" operator="notEqual">
      <formula>G43</formula>
    </cfRule>
    <cfRule type="cellIs" dxfId="2050" priority="68" operator="equal">
      <formula>G43</formula>
    </cfRule>
  </conditionalFormatting>
  <conditionalFormatting sqref="K44">
    <cfRule type="cellIs" dxfId="2049" priority="65" operator="notEqual">
      <formula>G44</formula>
    </cfRule>
    <cfRule type="cellIs" dxfId="2048" priority="66" operator="equal">
      <formula>G44</formula>
    </cfRule>
  </conditionalFormatting>
  <conditionalFormatting sqref="K45">
    <cfRule type="cellIs" dxfId="2047" priority="63" operator="notEqual">
      <formula>G45</formula>
    </cfRule>
    <cfRule type="cellIs" dxfId="2046" priority="64" operator="equal">
      <formula>G45</formula>
    </cfRule>
  </conditionalFormatting>
  <conditionalFormatting sqref="K46">
    <cfRule type="cellIs" dxfId="2045" priority="61" operator="notEqual">
      <formula>G46</formula>
    </cfRule>
    <cfRule type="cellIs" dxfId="2044" priority="62" operator="equal">
      <formula>G46</formula>
    </cfRule>
  </conditionalFormatting>
  <conditionalFormatting sqref="K47">
    <cfRule type="cellIs" dxfId="2043" priority="59" operator="notEqual">
      <formula>G47</formula>
    </cfRule>
    <cfRule type="cellIs" dxfId="2042" priority="60" operator="equal">
      <formula>G47</formula>
    </cfRule>
  </conditionalFormatting>
  <conditionalFormatting sqref="K48">
    <cfRule type="cellIs" dxfId="2041" priority="57" operator="notEqual">
      <formula>G48</formula>
    </cfRule>
    <cfRule type="cellIs" dxfId="2040" priority="58" operator="equal">
      <formula>G48</formula>
    </cfRule>
  </conditionalFormatting>
  <conditionalFormatting sqref="K49">
    <cfRule type="cellIs" dxfId="2039" priority="55" operator="notEqual">
      <formula>G49</formula>
    </cfRule>
    <cfRule type="cellIs" dxfId="2038" priority="56" operator="equal">
      <formula>G49</formula>
    </cfRule>
  </conditionalFormatting>
  <conditionalFormatting sqref="K50">
    <cfRule type="cellIs" dxfId="2037" priority="53" operator="notEqual">
      <formula>G50</formula>
    </cfRule>
    <cfRule type="cellIs" dxfId="2036" priority="54" operator="equal">
      <formula>G50</formula>
    </cfRule>
  </conditionalFormatting>
  <conditionalFormatting sqref="K51">
    <cfRule type="cellIs" dxfId="2035" priority="51" operator="notEqual">
      <formula>G51</formula>
    </cfRule>
    <cfRule type="cellIs" dxfId="2034" priority="52" operator="equal">
      <formula>G51</formula>
    </cfRule>
  </conditionalFormatting>
  <conditionalFormatting sqref="K52">
    <cfRule type="cellIs" dxfId="2033" priority="49" operator="notEqual">
      <formula>G52</formula>
    </cfRule>
    <cfRule type="cellIs" dxfId="2032" priority="50" operator="equal">
      <formula>G52</formula>
    </cfRule>
  </conditionalFormatting>
  <conditionalFormatting sqref="K53">
    <cfRule type="cellIs" dxfId="2031" priority="47" operator="notEqual">
      <formula>G53</formula>
    </cfRule>
    <cfRule type="cellIs" dxfId="2030" priority="48" operator="equal">
      <formula>G53</formula>
    </cfRule>
  </conditionalFormatting>
  <conditionalFormatting sqref="K54">
    <cfRule type="cellIs" dxfId="2029" priority="45" operator="notEqual">
      <formula>G54</formula>
    </cfRule>
    <cfRule type="cellIs" dxfId="2028" priority="46" operator="equal">
      <formula>G54</formula>
    </cfRule>
  </conditionalFormatting>
  <conditionalFormatting sqref="K55">
    <cfRule type="cellIs" dxfId="2027" priority="43" operator="notEqual">
      <formula>G55</formula>
    </cfRule>
    <cfRule type="cellIs" dxfId="2026" priority="44" operator="equal">
      <formula>G55</formula>
    </cfRule>
  </conditionalFormatting>
  <conditionalFormatting sqref="K56">
    <cfRule type="cellIs" dxfId="2025" priority="41" operator="notEqual">
      <formula>G56</formula>
    </cfRule>
    <cfRule type="cellIs" dxfId="2024" priority="42" operator="equal">
      <formula>G56</formula>
    </cfRule>
  </conditionalFormatting>
  <conditionalFormatting sqref="K57">
    <cfRule type="cellIs" dxfId="2023" priority="39" operator="notEqual">
      <formula>G57</formula>
    </cfRule>
    <cfRule type="cellIs" dxfId="2022" priority="40" operator="equal">
      <formula>G57</formula>
    </cfRule>
  </conditionalFormatting>
  <conditionalFormatting sqref="K58">
    <cfRule type="cellIs" dxfId="2021" priority="37" operator="notEqual">
      <formula>G58</formula>
    </cfRule>
    <cfRule type="cellIs" dxfId="2020" priority="38" operator="equal">
      <formula>G58</formula>
    </cfRule>
  </conditionalFormatting>
  <conditionalFormatting sqref="K59">
    <cfRule type="cellIs" dxfId="2019" priority="35" operator="notEqual">
      <formula>G59</formula>
    </cfRule>
    <cfRule type="cellIs" dxfId="2018" priority="36" operator="equal">
      <formula>G59</formula>
    </cfRule>
  </conditionalFormatting>
  <conditionalFormatting sqref="K60">
    <cfRule type="cellIs" dxfId="2017" priority="33" operator="notEqual">
      <formula>G60</formula>
    </cfRule>
    <cfRule type="cellIs" dxfId="2016" priority="34" operator="equal">
      <formula>G60</formula>
    </cfRule>
  </conditionalFormatting>
  <conditionalFormatting sqref="K61">
    <cfRule type="cellIs" dxfId="2015" priority="31" operator="notEqual">
      <formula>G61</formula>
    </cfRule>
    <cfRule type="cellIs" dxfId="2014" priority="32" operator="equal">
      <formula>G61</formula>
    </cfRule>
  </conditionalFormatting>
  <conditionalFormatting sqref="K62">
    <cfRule type="cellIs" dxfId="2013" priority="29" operator="notEqual">
      <formula>G62</formula>
    </cfRule>
    <cfRule type="cellIs" dxfId="2012" priority="30" operator="equal">
      <formula>G62</formula>
    </cfRule>
  </conditionalFormatting>
  <conditionalFormatting sqref="K63">
    <cfRule type="cellIs" dxfId="2011" priority="27" operator="notEqual">
      <formula>G63</formula>
    </cfRule>
    <cfRule type="cellIs" dxfId="2010" priority="28" operator="equal">
      <formula>G63</formula>
    </cfRule>
  </conditionalFormatting>
  <conditionalFormatting sqref="K67">
    <cfRule type="cellIs" dxfId="2009" priority="25" operator="notEqual">
      <formula>G67</formula>
    </cfRule>
    <cfRule type="cellIs" dxfId="2008" priority="26" operator="equal">
      <formula>G67</formula>
    </cfRule>
  </conditionalFormatting>
  <conditionalFormatting sqref="K68">
    <cfRule type="cellIs" dxfId="2007" priority="23" operator="notEqual">
      <formula>G68</formula>
    </cfRule>
    <cfRule type="cellIs" dxfId="2006" priority="24" operator="equal">
      <formula>G68</formula>
    </cfRule>
  </conditionalFormatting>
  <conditionalFormatting sqref="K69">
    <cfRule type="cellIs" dxfId="2005" priority="21" operator="notEqual">
      <formula>G69</formula>
    </cfRule>
    <cfRule type="cellIs" dxfId="2004" priority="22" operator="equal">
      <formula>G69</formula>
    </cfRule>
  </conditionalFormatting>
  <conditionalFormatting sqref="K71">
    <cfRule type="cellIs" dxfId="2003" priority="19" operator="notEqual">
      <formula>G71</formula>
    </cfRule>
    <cfRule type="cellIs" dxfId="2002" priority="20" operator="equal">
      <formula>G71</formula>
    </cfRule>
  </conditionalFormatting>
  <conditionalFormatting sqref="K72">
    <cfRule type="cellIs" dxfId="2001" priority="17" operator="notEqual">
      <formula>G72</formula>
    </cfRule>
    <cfRule type="cellIs" dxfId="2000" priority="18" operator="equal">
      <formula>G72</formula>
    </cfRule>
  </conditionalFormatting>
  <conditionalFormatting sqref="K73">
    <cfRule type="cellIs" dxfId="1999" priority="15" operator="notEqual">
      <formula>G73</formula>
    </cfRule>
    <cfRule type="cellIs" dxfId="1998" priority="16" operator="equal">
      <formula>G73</formula>
    </cfRule>
  </conditionalFormatting>
  <conditionalFormatting sqref="K76">
    <cfRule type="cellIs" dxfId="1997" priority="13" operator="notEqual">
      <formula>G76</formula>
    </cfRule>
    <cfRule type="cellIs" dxfId="1996" priority="14" operator="equal">
      <formula>G76</formula>
    </cfRule>
  </conditionalFormatting>
  <conditionalFormatting sqref="K9">
    <cfRule type="cellIs" dxfId="1995" priority="131" operator="notEqual">
      <formula>G9</formula>
    </cfRule>
    <cfRule type="cellIs" dxfId="1994" priority="132" operator="equal">
      <formula>G9</formula>
    </cfRule>
  </conditionalFormatting>
  <conditionalFormatting sqref="K10">
    <cfRule type="cellIs" dxfId="1993" priority="129" operator="notEqual">
      <formula>G10</formula>
    </cfRule>
    <cfRule type="cellIs" dxfId="1992" priority="130" operator="equal">
      <formula>G10</formula>
    </cfRule>
  </conditionalFormatting>
  <conditionalFormatting sqref="K11">
    <cfRule type="cellIs" dxfId="1991" priority="127" operator="notEqual">
      <formula>G11</formula>
    </cfRule>
    <cfRule type="cellIs" dxfId="1990" priority="128" operator="equal">
      <formula>G11</formula>
    </cfRule>
  </conditionalFormatting>
  <conditionalFormatting sqref="K12">
    <cfRule type="cellIs" dxfId="1989" priority="125" operator="notEqual">
      <formula>G12</formula>
    </cfRule>
    <cfRule type="cellIs" dxfId="1988" priority="126" operator="equal">
      <formula>G12</formula>
    </cfRule>
  </conditionalFormatting>
  <conditionalFormatting sqref="K13">
    <cfRule type="cellIs" dxfId="1987" priority="123" operator="notEqual">
      <formula>G13</formula>
    </cfRule>
    <cfRule type="cellIs" dxfId="1986" priority="124" operator="equal">
      <formula>G13</formula>
    </cfRule>
  </conditionalFormatting>
  <conditionalFormatting sqref="K14">
    <cfRule type="cellIs" dxfId="1985" priority="121" operator="notEqual">
      <formula>G14</formula>
    </cfRule>
    <cfRule type="cellIs" dxfId="1984" priority="122" operator="equal">
      <formula>G14</formula>
    </cfRule>
  </conditionalFormatting>
  <conditionalFormatting sqref="K15">
    <cfRule type="cellIs" dxfId="1983" priority="119" operator="notEqual">
      <formula>G15</formula>
    </cfRule>
    <cfRule type="cellIs" dxfId="1982" priority="120" operator="equal">
      <formula>G15</formula>
    </cfRule>
  </conditionalFormatting>
  <conditionalFormatting sqref="G76">
    <cfRule type="cellIs" dxfId="1981" priority="11" operator="notEqual">
      <formula>$G$77</formula>
    </cfRule>
    <cfRule type="cellIs" dxfId="198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F7514536-1B13-463C-A0CC-A9DCD231E5C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9F541A5-43D7-41EE-B766-9F51FB30124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9A202E41-F745-41BD-8528-BB23B7ED526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F4799C0-DC5F-42D0-8C76-A37812D53EF0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4CD0614-2146-4C88-94F9-B1FE5D884734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9B94E98-849B-4302-980C-BF9356D332C9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0DE3B11-E338-4DBF-AC0A-C4168F56EEB6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E694C7-6E19-4858-B443-F1EE70B9FF5F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E04FA8F-3D16-4DD0-B0B2-A43CE1307D1A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54215B49-725C-48AC-85A1-38B207ED817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159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2363889.7500000005</v>
      </c>
      <c r="H8" s="10"/>
      <c r="I8" s="91">
        <v>1048093.4</v>
      </c>
      <c r="J8" s="91">
        <v>1315796.3500000003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34059.230000000003</v>
      </c>
      <c r="H10" s="17" t="s">
        <v>15</v>
      </c>
      <c r="I10" s="92">
        <v>34059.230000000003</v>
      </c>
      <c r="J10" s="92"/>
      <c r="K10" s="91">
        <v>34059.230000000003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505805.99000000005</v>
      </c>
      <c r="H11" s="17" t="s">
        <v>59</v>
      </c>
      <c r="I11" s="92">
        <v>481572.63</v>
      </c>
      <c r="J11" s="92">
        <v>24233.360000000001</v>
      </c>
      <c r="K11" s="91">
        <v>505805.99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>
        <v>0</v>
      </c>
      <c r="H12" s="17"/>
      <c r="I12" s="92"/>
      <c r="J12" s="92"/>
      <c r="K12" s="91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978583.98</v>
      </c>
      <c r="H13" s="17" t="s">
        <v>59</v>
      </c>
      <c r="I13" s="92">
        <v>273513.39</v>
      </c>
      <c r="J13" s="92">
        <v>705070.59</v>
      </c>
      <c r="K13" s="91">
        <v>978583.98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182162.76</v>
      </c>
      <c r="H14" s="17" t="s">
        <v>24</v>
      </c>
      <c r="I14" s="92"/>
      <c r="J14" s="92">
        <v>182162.76</v>
      </c>
      <c r="K14" s="91">
        <v>182162.76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>
        <v>10910.99</v>
      </c>
      <c r="H15" s="17" t="s">
        <v>15</v>
      </c>
      <c r="I15" s="92">
        <v>10910.99</v>
      </c>
      <c r="J15" s="92"/>
      <c r="K15" s="91">
        <v>10910.99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>
        <v>12449.25</v>
      </c>
      <c r="H16" s="17" t="s">
        <v>15</v>
      </c>
      <c r="I16" s="92">
        <v>12449.25</v>
      </c>
      <c r="J16" s="92"/>
      <c r="K16" s="91">
        <v>12449.25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>
        <v>117413.28</v>
      </c>
      <c r="H17" s="17" t="s">
        <v>24</v>
      </c>
      <c r="I17" s="92"/>
      <c r="J17" s="92">
        <v>117413.28</v>
      </c>
      <c r="K17" s="91">
        <v>117413.28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155302.40000000002</v>
      </c>
      <c r="H18" s="17" t="s">
        <v>24</v>
      </c>
      <c r="I18" s="92"/>
      <c r="J18" s="92">
        <v>155302.40000000002</v>
      </c>
      <c r="K18" s="91">
        <v>155302.40000000002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235587.91</v>
      </c>
      <c r="H20" s="17" t="s">
        <v>15</v>
      </c>
      <c r="I20" s="92">
        <v>235587.91</v>
      </c>
      <c r="J20" s="92"/>
      <c r="K20" s="91">
        <v>235587.91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>
        <v>90780.37</v>
      </c>
      <c r="H21" s="17" t="s">
        <v>24</v>
      </c>
      <c r="I21" s="92"/>
      <c r="J21" s="92">
        <v>90780.37</v>
      </c>
      <c r="K21" s="91">
        <v>90780.37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>
        <v>2333.59</v>
      </c>
      <c r="H22" s="17" t="s">
        <v>24</v>
      </c>
      <c r="I22" s="92"/>
      <c r="J22" s="92">
        <v>2333.59</v>
      </c>
      <c r="K22" s="91">
        <v>2333.59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>
        <v>38500</v>
      </c>
      <c r="H23" s="17" t="s">
        <v>24</v>
      </c>
      <c r="I23" s="92"/>
      <c r="J23" s="92">
        <v>38500</v>
      </c>
      <c r="K23" s="91">
        <v>38500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855473</v>
      </c>
      <c r="H25" s="10"/>
      <c r="I25" s="91">
        <v>172473.53</v>
      </c>
      <c r="J25" s="91">
        <v>682999.47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455024.51</v>
      </c>
      <c r="H28" s="17" t="s">
        <v>59</v>
      </c>
      <c r="I28" s="92">
        <v>172473.53</v>
      </c>
      <c r="J28" s="92">
        <v>282550.98000000004</v>
      </c>
      <c r="K28" s="91">
        <v>455024.51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0</v>
      </c>
      <c r="H30" s="17" t="s">
        <v>24</v>
      </c>
      <c r="I30" s="92"/>
      <c r="J30" s="92">
        <v>0</v>
      </c>
      <c r="K30" s="91">
        <v>0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41701.25</v>
      </c>
      <c r="H31" s="17" t="s">
        <v>24</v>
      </c>
      <c r="I31" s="92"/>
      <c r="J31" s="92">
        <v>41701.25</v>
      </c>
      <c r="K31" s="91">
        <v>41701.25</v>
      </c>
      <c r="L31" s="8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>
        <v>358747.24</v>
      </c>
      <c r="H32" s="17" t="s">
        <v>24</v>
      </c>
      <c r="I32" s="92"/>
      <c r="J32" s="92">
        <v>358747.24</v>
      </c>
      <c r="K32" s="91">
        <v>358747.24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/>
      <c r="H33" s="17"/>
      <c r="I33" s="92"/>
      <c r="J33" s="92"/>
      <c r="K33" s="91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/>
      <c r="H40" s="17"/>
      <c r="I40" s="92"/>
      <c r="J40" s="92"/>
      <c r="K40" s="91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5809620.7070921222</v>
      </c>
      <c r="H42" s="10"/>
      <c r="I42" s="91">
        <v>800380.65709212294</v>
      </c>
      <c r="J42" s="91">
        <v>5009240.05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/>
      <c r="H43" s="17"/>
      <c r="I43" s="92"/>
      <c r="J43" s="92"/>
      <c r="K43" s="91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3313721.8499999996</v>
      </c>
      <c r="H44" s="17" t="s">
        <v>24</v>
      </c>
      <c r="I44" s="92"/>
      <c r="J44" s="92">
        <v>3313721.8499999996</v>
      </c>
      <c r="K44" s="91">
        <v>3313721.8499999996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>
        <v>293743.90000000002</v>
      </c>
      <c r="H45" s="17" t="s">
        <v>24</v>
      </c>
      <c r="I45" s="92"/>
      <c r="J45" s="92">
        <v>293743.90000000002</v>
      </c>
      <c r="K45" s="91">
        <v>293743.90000000002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686401.7699999999</v>
      </c>
      <c r="H47" s="17" t="s">
        <v>59</v>
      </c>
      <c r="I47" s="92">
        <v>613391.31999999995</v>
      </c>
      <c r="J47" s="92">
        <v>73010.45</v>
      </c>
      <c r="K47" s="91">
        <v>686401.7699999999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128207.19709212301</v>
      </c>
      <c r="H49" s="17" t="s">
        <v>15</v>
      </c>
      <c r="I49" s="92">
        <v>128207.19709212301</v>
      </c>
      <c r="J49" s="92"/>
      <c r="K49" s="91">
        <v>128207.19709212301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>
        <v>133152.62</v>
      </c>
      <c r="H53" s="17" t="s">
        <v>24</v>
      </c>
      <c r="I53" s="92"/>
      <c r="J53" s="92">
        <v>133152.62</v>
      </c>
      <c r="K53" s="91">
        <v>133152.62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84560</v>
      </c>
      <c r="H54" s="17" t="s">
        <v>24</v>
      </c>
      <c r="I54" s="92"/>
      <c r="J54" s="92">
        <v>84560</v>
      </c>
      <c r="K54" s="91">
        <v>84560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/>
      <c r="H55" s="17"/>
      <c r="I55" s="92"/>
      <c r="J55" s="92"/>
      <c r="K55" s="91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>
        <v>288002.64</v>
      </c>
      <c r="H56" s="17" t="s">
        <v>24</v>
      </c>
      <c r="I56" s="92"/>
      <c r="J56" s="92">
        <v>288002.64</v>
      </c>
      <c r="K56" s="91">
        <v>288002.64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>
        <v>106773.39</v>
      </c>
      <c r="H57" s="17" t="s">
        <v>24</v>
      </c>
      <c r="I57" s="92"/>
      <c r="J57" s="92">
        <v>106773.39</v>
      </c>
      <c r="K57" s="91">
        <v>106773.39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/>
      <c r="H59" s="17"/>
      <c r="I59" s="92"/>
      <c r="J59" s="92"/>
      <c r="K59" s="91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10451.469999999999</v>
      </c>
      <c r="H60" s="17" t="s">
        <v>24</v>
      </c>
      <c r="I60" s="92"/>
      <c r="J60" s="92">
        <v>10451.469999999999</v>
      </c>
      <c r="K60" s="91">
        <v>10451.469999999999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58782.14</v>
      </c>
      <c r="H61" s="17" t="s">
        <v>15</v>
      </c>
      <c r="I61" s="92">
        <v>58782.14</v>
      </c>
      <c r="J61" s="92"/>
      <c r="K61" s="91">
        <v>58782.14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636486.75</v>
      </c>
      <c r="H62" s="17" t="s">
        <v>24</v>
      </c>
      <c r="I62" s="92"/>
      <c r="J62" s="92">
        <v>636486.75</v>
      </c>
      <c r="K62" s="91">
        <v>636486.75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69336.98</v>
      </c>
      <c r="H63" s="17" t="s">
        <v>24</v>
      </c>
      <c r="I63" s="92"/>
      <c r="J63" s="92">
        <v>69336.98</v>
      </c>
      <c r="K63" s="91">
        <v>69336.98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1332209.6900000002</v>
      </c>
      <c r="H70" s="10"/>
      <c r="I70" s="91">
        <v>756977.84000000008</v>
      </c>
      <c r="J70" s="91">
        <v>575231.85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861900.01000000013</v>
      </c>
      <c r="H72" s="17" t="s">
        <v>59</v>
      </c>
      <c r="I72" s="92">
        <v>756977.84000000008</v>
      </c>
      <c r="J72" s="92">
        <v>104922.17</v>
      </c>
      <c r="K72" s="91">
        <v>861900.01000000013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470309.68</v>
      </c>
      <c r="H73" s="17" t="s">
        <v>24</v>
      </c>
      <c r="I73" s="92"/>
      <c r="J73" s="92">
        <v>470309.68</v>
      </c>
      <c r="K73" s="91">
        <v>470309.68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10361193.147092123</v>
      </c>
      <c r="H76" s="26"/>
      <c r="I76" s="95">
        <v>2777925.4270921228</v>
      </c>
      <c r="J76" s="95">
        <v>7583267.7199999997</v>
      </c>
      <c r="K76" s="91">
        <v>10361193.147092123</v>
      </c>
      <c r="L76" s="27"/>
    </row>
    <row r="77" spans="1:12" ht="15.75" x14ac:dyDescent="0.25">
      <c r="F77" s="84" t="s">
        <v>200</v>
      </c>
      <c r="G77" s="96">
        <v>10361193.147092123</v>
      </c>
      <c r="H77" s="14"/>
      <c r="I77" s="86">
        <v>0.26810864228235626</v>
      </c>
      <c r="J77" s="86">
        <v>0.7318913577176438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'[27]CA2 Detail'!$V$121-'[27]CA2 Detail'!$I$203</f>
        <v>40974642.68017742</v>
      </c>
      <c r="J83" s="88">
        <v>6.7796208713151715E-2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969" priority="131" operator="notEqual">
      <formula>G9</formula>
    </cfRule>
    <cfRule type="cellIs" dxfId="1968" priority="132" operator="equal">
      <formula>G9</formula>
    </cfRule>
  </conditionalFormatting>
  <conditionalFormatting sqref="K76">
    <cfRule type="cellIs" dxfId="1967" priority="13" operator="notEqual">
      <formula>G76</formula>
    </cfRule>
    <cfRule type="cellIs" dxfId="1966" priority="14" operator="equal">
      <formula>G76</formula>
    </cfRule>
  </conditionalFormatting>
  <conditionalFormatting sqref="K10">
    <cfRule type="cellIs" dxfId="1965" priority="129" operator="notEqual">
      <formula>G10</formula>
    </cfRule>
    <cfRule type="cellIs" dxfId="1964" priority="130" operator="equal">
      <formula>G10</formula>
    </cfRule>
  </conditionalFormatting>
  <conditionalFormatting sqref="K11">
    <cfRule type="cellIs" dxfId="1963" priority="127" operator="notEqual">
      <formula>G11</formula>
    </cfRule>
    <cfRule type="cellIs" dxfId="1962" priority="128" operator="equal">
      <formula>G11</formula>
    </cfRule>
  </conditionalFormatting>
  <conditionalFormatting sqref="K12">
    <cfRule type="cellIs" dxfId="1961" priority="125" operator="notEqual">
      <formula>G12</formula>
    </cfRule>
    <cfRule type="cellIs" dxfId="1960" priority="126" operator="equal">
      <formula>G12</formula>
    </cfRule>
  </conditionalFormatting>
  <conditionalFormatting sqref="K13">
    <cfRule type="cellIs" dxfId="1959" priority="123" operator="notEqual">
      <formula>G13</formula>
    </cfRule>
    <cfRule type="cellIs" dxfId="1958" priority="124" operator="equal">
      <formula>G13</formula>
    </cfRule>
  </conditionalFormatting>
  <conditionalFormatting sqref="K14">
    <cfRule type="cellIs" dxfId="1957" priority="121" operator="notEqual">
      <formula>G14</formula>
    </cfRule>
    <cfRule type="cellIs" dxfId="1956" priority="122" operator="equal">
      <formula>G14</formula>
    </cfRule>
  </conditionalFormatting>
  <conditionalFormatting sqref="K15">
    <cfRule type="cellIs" dxfId="1955" priority="119" operator="notEqual">
      <formula>G15</formula>
    </cfRule>
    <cfRule type="cellIs" dxfId="1954" priority="120" operator="equal">
      <formula>G15</formula>
    </cfRule>
  </conditionalFormatting>
  <conditionalFormatting sqref="K16">
    <cfRule type="cellIs" dxfId="1953" priority="117" operator="notEqual">
      <formula>G16</formula>
    </cfRule>
    <cfRule type="cellIs" dxfId="1952" priority="118" operator="equal">
      <formula>G16</formula>
    </cfRule>
  </conditionalFormatting>
  <conditionalFormatting sqref="K17">
    <cfRule type="cellIs" dxfId="1951" priority="115" operator="notEqual">
      <formula>G17</formula>
    </cfRule>
    <cfRule type="cellIs" dxfId="1950" priority="116" operator="equal">
      <formula>G17</formula>
    </cfRule>
  </conditionalFormatting>
  <conditionalFormatting sqref="K18">
    <cfRule type="cellIs" dxfId="1949" priority="113" operator="notEqual">
      <formula>G18</formula>
    </cfRule>
    <cfRule type="cellIs" dxfId="1948" priority="114" operator="equal">
      <formula>G18</formula>
    </cfRule>
  </conditionalFormatting>
  <conditionalFormatting sqref="K19">
    <cfRule type="cellIs" dxfId="1947" priority="111" operator="notEqual">
      <formula>G19</formula>
    </cfRule>
    <cfRule type="cellIs" dxfId="1946" priority="112" operator="equal">
      <formula>G19</formula>
    </cfRule>
  </conditionalFormatting>
  <conditionalFormatting sqref="K20">
    <cfRule type="cellIs" dxfId="1945" priority="109" operator="notEqual">
      <formula>G20</formula>
    </cfRule>
    <cfRule type="cellIs" dxfId="1944" priority="110" operator="equal">
      <formula>G20</formula>
    </cfRule>
  </conditionalFormatting>
  <conditionalFormatting sqref="K21">
    <cfRule type="cellIs" dxfId="1943" priority="107" operator="notEqual">
      <formula>G21</formula>
    </cfRule>
    <cfRule type="cellIs" dxfId="1942" priority="108" operator="equal">
      <formula>G21</formula>
    </cfRule>
  </conditionalFormatting>
  <conditionalFormatting sqref="K22">
    <cfRule type="cellIs" dxfId="1941" priority="105" operator="notEqual">
      <formula>G22</formula>
    </cfRule>
    <cfRule type="cellIs" dxfId="1940" priority="106" operator="equal">
      <formula>G22</formula>
    </cfRule>
  </conditionalFormatting>
  <conditionalFormatting sqref="K23">
    <cfRule type="cellIs" dxfId="1939" priority="103" operator="notEqual">
      <formula>G23</formula>
    </cfRule>
    <cfRule type="cellIs" dxfId="1938" priority="104" operator="equal">
      <formula>G23</formula>
    </cfRule>
  </conditionalFormatting>
  <conditionalFormatting sqref="K24">
    <cfRule type="cellIs" dxfId="1937" priority="101" operator="notEqual">
      <formula>G24</formula>
    </cfRule>
    <cfRule type="cellIs" dxfId="1936" priority="102" operator="equal">
      <formula>G24</formula>
    </cfRule>
  </conditionalFormatting>
  <conditionalFormatting sqref="K26">
    <cfRule type="cellIs" dxfId="1935" priority="99" operator="notEqual">
      <formula>G26</formula>
    </cfRule>
    <cfRule type="cellIs" dxfId="1934" priority="100" operator="equal">
      <formula>G26</formula>
    </cfRule>
  </conditionalFormatting>
  <conditionalFormatting sqref="K27">
    <cfRule type="cellIs" dxfId="1933" priority="97" operator="notEqual">
      <formula>G27</formula>
    </cfRule>
    <cfRule type="cellIs" dxfId="1932" priority="98" operator="equal">
      <formula>G27</formula>
    </cfRule>
  </conditionalFormatting>
  <conditionalFormatting sqref="K28">
    <cfRule type="cellIs" dxfId="1931" priority="95" operator="notEqual">
      <formula>G28</formula>
    </cfRule>
    <cfRule type="cellIs" dxfId="1930" priority="96" operator="equal">
      <formula>G28</formula>
    </cfRule>
  </conditionalFormatting>
  <conditionalFormatting sqref="K29">
    <cfRule type="cellIs" dxfId="1929" priority="93" operator="notEqual">
      <formula>G29</formula>
    </cfRule>
    <cfRule type="cellIs" dxfId="1928" priority="94" operator="equal">
      <formula>G29</formula>
    </cfRule>
  </conditionalFormatting>
  <conditionalFormatting sqref="K30">
    <cfRule type="cellIs" dxfId="1927" priority="91" operator="notEqual">
      <formula>G30</formula>
    </cfRule>
    <cfRule type="cellIs" dxfId="1926" priority="92" operator="equal">
      <formula>G30</formula>
    </cfRule>
  </conditionalFormatting>
  <conditionalFormatting sqref="K31">
    <cfRule type="cellIs" dxfId="1925" priority="89" operator="notEqual">
      <formula>G31</formula>
    </cfRule>
    <cfRule type="cellIs" dxfId="1924" priority="90" operator="equal">
      <formula>G31</formula>
    </cfRule>
  </conditionalFormatting>
  <conditionalFormatting sqref="K32">
    <cfRule type="cellIs" dxfId="1923" priority="87" operator="notEqual">
      <formula>G32</formula>
    </cfRule>
    <cfRule type="cellIs" dxfId="1922" priority="88" operator="equal">
      <formula>G32</formula>
    </cfRule>
  </conditionalFormatting>
  <conditionalFormatting sqref="K33">
    <cfRule type="cellIs" dxfId="1921" priority="85" operator="notEqual">
      <formula>G33</formula>
    </cfRule>
    <cfRule type="cellIs" dxfId="1920" priority="86" operator="equal">
      <formula>G33</formula>
    </cfRule>
  </conditionalFormatting>
  <conditionalFormatting sqref="K34">
    <cfRule type="cellIs" dxfId="1919" priority="83" operator="notEqual">
      <formula>G34</formula>
    </cfRule>
    <cfRule type="cellIs" dxfId="1918" priority="84" operator="equal">
      <formula>G34</formula>
    </cfRule>
  </conditionalFormatting>
  <conditionalFormatting sqref="K35">
    <cfRule type="cellIs" dxfId="1917" priority="81" operator="notEqual">
      <formula>G35</formula>
    </cfRule>
    <cfRule type="cellIs" dxfId="1916" priority="82" operator="equal">
      <formula>G35</formula>
    </cfRule>
  </conditionalFormatting>
  <conditionalFormatting sqref="K36">
    <cfRule type="cellIs" dxfId="1915" priority="79" operator="notEqual">
      <formula>G36</formula>
    </cfRule>
    <cfRule type="cellIs" dxfId="1914" priority="80" operator="equal">
      <formula>G36</formula>
    </cfRule>
  </conditionalFormatting>
  <conditionalFormatting sqref="K37">
    <cfRule type="cellIs" dxfId="1913" priority="77" operator="notEqual">
      <formula>G37</formula>
    </cfRule>
    <cfRule type="cellIs" dxfId="1912" priority="78" operator="equal">
      <formula>G37</formula>
    </cfRule>
  </conditionalFormatting>
  <conditionalFormatting sqref="K38">
    <cfRule type="cellIs" dxfId="1911" priority="75" operator="notEqual">
      <formula>G38</formula>
    </cfRule>
    <cfRule type="cellIs" dxfId="1910" priority="76" operator="equal">
      <formula>G38</formula>
    </cfRule>
  </conditionalFormatting>
  <conditionalFormatting sqref="K39">
    <cfRule type="cellIs" dxfId="1909" priority="73" operator="notEqual">
      <formula>G39</formula>
    </cfRule>
    <cfRule type="cellIs" dxfId="1908" priority="74" operator="equal">
      <formula>G39</formula>
    </cfRule>
  </conditionalFormatting>
  <conditionalFormatting sqref="K40">
    <cfRule type="cellIs" dxfId="1907" priority="71" operator="notEqual">
      <formula>G40</formula>
    </cfRule>
    <cfRule type="cellIs" dxfId="1906" priority="72" operator="equal">
      <formula>G40</formula>
    </cfRule>
  </conditionalFormatting>
  <conditionalFormatting sqref="K41">
    <cfRule type="cellIs" dxfId="1905" priority="69" operator="notEqual">
      <formula>G41</formula>
    </cfRule>
    <cfRule type="cellIs" dxfId="1904" priority="70" operator="equal">
      <formula>G41</formula>
    </cfRule>
  </conditionalFormatting>
  <conditionalFormatting sqref="K43">
    <cfRule type="cellIs" dxfId="1903" priority="67" operator="notEqual">
      <formula>G43</formula>
    </cfRule>
    <cfRule type="cellIs" dxfId="1902" priority="68" operator="equal">
      <formula>G43</formula>
    </cfRule>
  </conditionalFormatting>
  <conditionalFormatting sqref="K44">
    <cfRule type="cellIs" dxfId="1901" priority="65" operator="notEqual">
      <formula>G44</formula>
    </cfRule>
    <cfRule type="cellIs" dxfId="1900" priority="66" operator="equal">
      <formula>G44</formula>
    </cfRule>
  </conditionalFormatting>
  <conditionalFormatting sqref="K45">
    <cfRule type="cellIs" dxfId="1899" priority="63" operator="notEqual">
      <formula>G45</formula>
    </cfRule>
    <cfRule type="cellIs" dxfId="1898" priority="64" operator="equal">
      <formula>G45</formula>
    </cfRule>
  </conditionalFormatting>
  <conditionalFormatting sqref="K46">
    <cfRule type="cellIs" dxfId="1897" priority="61" operator="notEqual">
      <formula>G46</formula>
    </cfRule>
    <cfRule type="cellIs" dxfId="1896" priority="62" operator="equal">
      <formula>G46</formula>
    </cfRule>
  </conditionalFormatting>
  <conditionalFormatting sqref="K47">
    <cfRule type="cellIs" dxfId="1895" priority="59" operator="notEqual">
      <formula>G47</formula>
    </cfRule>
    <cfRule type="cellIs" dxfId="1894" priority="60" operator="equal">
      <formula>G47</formula>
    </cfRule>
  </conditionalFormatting>
  <conditionalFormatting sqref="K48">
    <cfRule type="cellIs" dxfId="1893" priority="57" operator="notEqual">
      <formula>G48</formula>
    </cfRule>
    <cfRule type="cellIs" dxfId="1892" priority="58" operator="equal">
      <formula>G48</formula>
    </cfRule>
  </conditionalFormatting>
  <conditionalFormatting sqref="K49">
    <cfRule type="cellIs" dxfId="1891" priority="55" operator="notEqual">
      <formula>G49</formula>
    </cfRule>
    <cfRule type="cellIs" dxfId="1890" priority="56" operator="equal">
      <formula>G49</formula>
    </cfRule>
  </conditionalFormatting>
  <conditionalFormatting sqref="K50">
    <cfRule type="cellIs" dxfId="1889" priority="53" operator="notEqual">
      <formula>G50</formula>
    </cfRule>
    <cfRule type="cellIs" dxfId="1888" priority="54" operator="equal">
      <formula>G50</formula>
    </cfRule>
  </conditionalFormatting>
  <conditionalFormatting sqref="K51">
    <cfRule type="cellIs" dxfId="1887" priority="51" operator="notEqual">
      <formula>G51</formula>
    </cfRule>
    <cfRule type="cellIs" dxfId="1886" priority="52" operator="equal">
      <formula>G51</formula>
    </cfRule>
  </conditionalFormatting>
  <conditionalFormatting sqref="K52">
    <cfRule type="cellIs" dxfId="1885" priority="49" operator="notEqual">
      <formula>G52</formula>
    </cfRule>
    <cfRule type="cellIs" dxfId="1884" priority="50" operator="equal">
      <formula>G52</formula>
    </cfRule>
  </conditionalFormatting>
  <conditionalFormatting sqref="K53">
    <cfRule type="cellIs" dxfId="1883" priority="47" operator="notEqual">
      <formula>G53</formula>
    </cfRule>
    <cfRule type="cellIs" dxfId="1882" priority="48" operator="equal">
      <formula>G53</formula>
    </cfRule>
  </conditionalFormatting>
  <conditionalFormatting sqref="K54">
    <cfRule type="cellIs" dxfId="1881" priority="45" operator="notEqual">
      <formula>G54</formula>
    </cfRule>
    <cfRule type="cellIs" dxfId="1880" priority="46" operator="equal">
      <formula>G54</formula>
    </cfRule>
  </conditionalFormatting>
  <conditionalFormatting sqref="K55">
    <cfRule type="cellIs" dxfId="1879" priority="43" operator="notEqual">
      <formula>G55</formula>
    </cfRule>
    <cfRule type="cellIs" dxfId="1878" priority="44" operator="equal">
      <formula>G55</formula>
    </cfRule>
  </conditionalFormatting>
  <conditionalFormatting sqref="K56">
    <cfRule type="cellIs" dxfId="1877" priority="41" operator="notEqual">
      <formula>G56</formula>
    </cfRule>
    <cfRule type="cellIs" dxfId="1876" priority="42" operator="equal">
      <formula>G56</formula>
    </cfRule>
  </conditionalFormatting>
  <conditionalFormatting sqref="K57">
    <cfRule type="cellIs" dxfId="1875" priority="39" operator="notEqual">
      <formula>G57</formula>
    </cfRule>
    <cfRule type="cellIs" dxfId="1874" priority="40" operator="equal">
      <formula>G57</formula>
    </cfRule>
  </conditionalFormatting>
  <conditionalFormatting sqref="K58">
    <cfRule type="cellIs" dxfId="1873" priority="37" operator="notEqual">
      <formula>G58</formula>
    </cfRule>
    <cfRule type="cellIs" dxfId="1872" priority="38" operator="equal">
      <formula>G58</formula>
    </cfRule>
  </conditionalFormatting>
  <conditionalFormatting sqref="K59">
    <cfRule type="cellIs" dxfId="1871" priority="35" operator="notEqual">
      <formula>G59</formula>
    </cfRule>
    <cfRule type="cellIs" dxfId="1870" priority="36" operator="equal">
      <formula>G59</formula>
    </cfRule>
  </conditionalFormatting>
  <conditionalFormatting sqref="K60">
    <cfRule type="cellIs" dxfId="1869" priority="33" operator="notEqual">
      <formula>G60</formula>
    </cfRule>
    <cfRule type="cellIs" dxfId="1868" priority="34" operator="equal">
      <formula>G60</formula>
    </cfRule>
  </conditionalFormatting>
  <conditionalFormatting sqref="K61">
    <cfRule type="cellIs" dxfId="1867" priority="31" operator="notEqual">
      <formula>G61</formula>
    </cfRule>
    <cfRule type="cellIs" dxfId="1866" priority="32" operator="equal">
      <formula>G61</formula>
    </cfRule>
  </conditionalFormatting>
  <conditionalFormatting sqref="K62">
    <cfRule type="cellIs" dxfId="1865" priority="29" operator="notEqual">
      <formula>G62</formula>
    </cfRule>
    <cfRule type="cellIs" dxfId="1864" priority="30" operator="equal">
      <formula>G62</formula>
    </cfRule>
  </conditionalFormatting>
  <conditionalFormatting sqref="K63">
    <cfRule type="cellIs" dxfId="1863" priority="27" operator="notEqual">
      <formula>G63</formula>
    </cfRule>
    <cfRule type="cellIs" dxfId="1862" priority="28" operator="equal">
      <formula>G63</formula>
    </cfRule>
  </conditionalFormatting>
  <conditionalFormatting sqref="K67">
    <cfRule type="cellIs" dxfId="1861" priority="25" operator="notEqual">
      <formula>G67</formula>
    </cfRule>
    <cfRule type="cellIs" dxfId="1860" priority="26" operator="equal">
      <formula>G67</formula>
    </cfRule>
  </conditionalFormatting>
  <conditionalFormatting sqref="K68">
    <cfRule type="cellIs" dxfId="1859" priority="23" operator="notEqual">
      <formula>G68</formula>
    </cfRule>
    <cfRule type="cellIs" dxfId="1858" priority="24" operator="equal">
      <formula>G68</formula>
    </cfRule>
  </conditionalFormatting>
  <conditionalFormatting sqref="K69">
    <cfRule type="cellIs" dxfId="1857" priority="21" operator="notEqual">
      <formula>G69</formula>
    </cfRule>
    <cfRule type="cellIs" dxfId="1856" priority="22" operator="equal">
      <formula>G69</formula>
    </cfRule>
  </conditionalFormatting>
  <conditionalFormatting sqref="K71">
    <cfRule type="cellIs" dxfId="1855" priority="19" operator="notEqual">
      <formula>G71</formula>
    </cfRule>
    <cfRule type="cellIs" dxfId="1854" priority="20" operator="equal">
      <formula>G71</formula>
    </cfRule>
  </conditionalFormatting>
  <conditionalFormatting sqref="K72">
    <cfRule type="cellIs" dxfId="1853" priority="17" operator="notEqual">
      <formula>G72</formula>
    </cfRule>
    <cfRule type="cellIs" dxfId="1852" priority="18" operator="equal">
      <formula>G72</formula>
    </cfRule>
  </conditionalFormatting>
  <conditionalFormatting sqref="K73">
    <cfRule type="cellIs" dxfId="1851" priority="15" operator="notEqual">
      <formula>G73</formula>
    </cfRule>
    <cfRule type="cellIs" dxfId="1850" priority="16" operator="equal">
      <formula>G73</formula>
    </cfRule>
  </conditionalFormatting>
  <conditionalFormatting sqref="G76">
    <cfRule type="cellIs" dxfId="1849" priority="11" operator="notEqual">
      <formula>$G$77</formula>
    </cfRule>
    <cfRule type="cellIs" dxfId="184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56C6C24-5B58-4AC4-BEA3-267CDC9437C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86EB7ED4-2EE6-4817-A52F-F2FB37D3796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3523A6C-A7E3-4678-9C44-1D9883240AA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5BD8F09-DBC3-4393-ADB6-D20C48D3738E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C1E015D-0621-4F4C-8431-CE84D2BC68AF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5B1D3C9-940B-408D-B4C7-DF18E4C9EFD4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DA5E776-CF13-4A43-92A2-5488752A9B75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697A5255-4952-4607-A05C-B01BB9961B34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2DD31AB-BFE5-4BAA-8F99-6D22F409C31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F13823C-738E-4851-81A6-BE6B3BC487C1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160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19818578.760000002</v>
      </c>
      <c r="H8" s="10"/>
      <c r="I8" s="91">
        <v>8712327.8900000025</v>
      </c>
      <c r="J8" s="91">
        <v>11106250.869999999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>
        <v>0</v>
      </c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3313.54</v>
      </c>
      <c r="H10" s="17" t="s">
        <v>15</v>
      </c>
      <c r="I10" s="92">
        <v>3313.54</v>
      </c>
      <c r="J10" s="92"/>
      <c r="K10" s="91">
        <v>3313.54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1871244.7499999998</v>
      </c>
      <c r="H11" s="17" t="s">
        <v>15</v>
      </c>
      <c r="I11" s="92">
        <v>1871244.7499999998</v>
      </c>
      <c r="J11" s="92"/>
      <c r="K11" s="91">
        <v>1871244.7499999998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>
        <v>0</v>
      </c>
      <c r="H12" s="17"/>
      <c r="I12" s="92"/>
      <c r="J12" s="92"/>
      <c r="K12" s="91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4249980.5900000008</v>
      </c>
      <c r="H13" s="17" t="s">
        <v>15</v>
      </c>
      <c r="I13" s="92">
        <v>4249980.5900000008</v>
      </c>
      <c r="J13" s="92"/>
      <c r="K13" s="91">
        <v>4249980.5900000008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10067862.689999999</v>
      </c>
      <c r="H14" s="17" t="s">
        <v>24</v>
      </c>
      <c r="I14" s="92"/>
      <c r="J14" s="92">
        <v>10067862.689999999</v>
      </c>
      <c r="K14" s="91">
        <v>10067862.689999999</v>
      </c>
      <c r="L14" s="18" t="s">
        <v>380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>
        <v>381450.11999999994</v>
      </c>
      <c r="H15" s="17" t="s">
        <v>15</v>
      </c>
      <c r="I15" s="92">
        <v>381450.11999999994</v>
      </c>
      <c r="J15" s="92"/>
      <c r="K15" s="91">
        <v>381450.11999999994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>
        <v>0</v>
      </c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>
        <v>944462.11</v>
      </c>
      <c r="H17" s="17" t="s">
        <v>15</v>
      </c>
      <c r="I17" s="92">
        <v>944462.11</v>
      </c>
      <c r="J17" s="92"/>
      <c r="K17" s="91">
        <v>944462.11</v>
      </c>
      <c r="L17" s="18"/>
    </row>
    <row r="18" spans="1:12" ht="30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1038388.1799999999</v>
      </c>
      <c r="H18" s="82" t="s">
        <v>24</v>
      </c>
      <c r="I18" s="92"/>
      <c r="J18" s="92">
        <v>1038388.1799999999</v>
      </c>
      <c r="K18" s="91">
        <v>1038388.1799999999</v>
      </c>
      <c r="L18" s="18" t="s">
        <v>381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>
        <v>0</v>
      </c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3">
        <v>886273.62</v>
      </c>
      <c r="H20" s="17" t="s">
        <v>15</v>
      </c>
      <c r="I20" s="92">
        <v>886273.62</v>
      </c>
      <c r="J20" s="92"/>
      <c r="K20" s="91">
        <v>886273.62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>
        <v>375470.36</v>
      </c>
      <c r="H21" s="17" t="s">
        <v>15</v>
      </c>
      <c r="I21" s="92">
        <v>375470.36</v>
      </c>
      <c r="J21" s="92"/>
      <c r="K21" s="91">
        <v>375470.36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>
        <v>0</v>
      </c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>
        <v>0</v>
      </c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>
        <v>132.80000000000001</v>
      </c>
      <c r="H24" s="17" t="s">
        <v>15</v>
      </c>
      <c r="I24" s="94">
        <v>132.80000000000001</v>
      </c>
      <c r="J24" s="94"/>
      <c r="K24" s="91">
        <v>132.80000000000001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10723937.279999999</v>
      </c>
      <c r="H25" s="10"/>
      <c r="I25" s="91">
        <v>4595036.4599999981</v>
      </c>
      <c r="J25" s="91">
        <v>6128900.8199999984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>
        <v>0</v>
      </c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>
        <v>0</v>
      </c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321388.44000000006</v>
      </c>
      <c r="H28" s="17" t="s">
        <v>15</v>
      </c>
      <c r="I28" s="92">
        <v>321388.44000000006</v>
      </c>
      <c r="J28" s="92"/>
      <c r="K28" s="91">
        <v>321388.44000000006</v>
      </c>
      <c r="L28" s="18"/>
    </row>
    <row r="29" spans="1:12" ht="30" x14ac:dyDescent="0.25">
      <c r="A29" s="9"/>
      <c r="B29" s="10"/>
      <c r="C29" s="11" t="s">
        <v>55</v>
      </c>
      <c r="D29" s="14"/>
      <c r="E29" s="11"/>
      <c r="F29" s="10" t="s">
        <v>56</v>
      </c>
      <c r="G29" s="92">
        <v>5370296.3099999977</v>
      </c>
      <c r="H29" s="17" t="s">
        <v>59</v>
      </c>
      <c r="I29" s="92">
        <v>2237532.2599999979</v>
      </c>
      <c r="J29" s="92">
        <v>3132764.05</v>
      </c>
      <c r="K29" s="91">
        <v>5370296.3099999977</v>
      </c>
      <c r="L29" s="18" t="s">
        <v>382</v>
      </c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273763.13</v>
      </c>
      <c r="H30" s="17" t="s">
        <v>15</v>
      </c>
      <c r="I30" s="92">
        <v>273763.13</v>
      </c>
      <c r="J30" s="92"/>
      <c r="K30" s="91">
        <v>273763.13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453940.47999999998</v>
      </c>
      <c r="H31" s="17" t="s">
        <v>15</v>
      </c>
      <c r="I31" s="92">
        <v>453940.47999999998</v>
      </c>
      <c r="J31" s="92"/>
      <c r="K31" s="91">
        <v>453940.47999999998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>
        <v>1441131.6399999997</v>
      </c>
      <c r="H32" s="17" t="s">
        <v>24</v>
      </c>
      <c r="I32" s="92"/>
      <c r="J32" s="92">
        <v>1441131.6399999997</v>
      </c>
      <c r="K32" s="91">
        <v>1441131.6399999997</v>
      </c>
      <c r="L32" s="18" t="s">
        <v>383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>
        <v>0</v>
      </c>
      <c r="H33" s="17"/>
      <c r="I33" s="92"/>
      <c r="J33" s="92"/>
      <c r="K33" s="91">
        <v>0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90">
        <v>528593.41999999993</v>
      </c>
      <c r="H34" s="17" t="s">
        <v>15</v>
      </c>
      <c r="I34" s="92">
        <v>528593.41999999993</v>
      </c>
      <c r="J34" s="92"/>
      <c r="K34" s="91">
        <v>528593.41999999993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>
        <v>1302005.6200000001</v>
      </c>
      <c r="H35" s="17" t="s">
        <v>59</v>
      </c>
      <c r="I35" s="92">
        <v>482798.93000000017</v>
      </c>
      <c r="J35" s="92">
        <v>819206.69</v>
      </c>
      <c r="K35" s="91">
        <v>1302005.6200000001</v>
      </c>
      <c r="L35" s="18" t="s">
        <v>384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>
        <v>297019.8</v>
      </c>
      <c r="H36" s="17" t="s">
        <v>15</v>
      </c>
      <c r="I36" s="92">
        <v>297019.8</v>
      </c>
      <c r="J36" s="92"/>
      <c r="K36" s="91">
        <v>297019.8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>
        <v>0</v>
      </c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>
        <v>0</v>
      </c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>
        <v>0</v>
      </c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0</v>
      </c>
      <c r="H40" s="17"/>
      <c r="I40" s="92"/>
      <c r="J40" s="92"/>
      <c r="K40" s="91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>
        <v>735798.44</v>
      </c>
      <c r="H41" s="17" t="s">
        <v>24</v>
      </c>
      <c r="I41" s="92"/>
      <c r="J41" s="92">
        <v>735798.44</v>
      </c>
      <c r="K41" s="91">
        <v>735798.44</v>
      </c>
      <c r="L41" s="18" t="s">
        <v>385</v>
      </c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24651415.609999999</v>
      </c>
      <c r="H42" s="10"/>
      <c r="I42" s="91">
        <v>3778338.1</v>
      </c>
      <c r="J42" s="91">
        <v>20873077.510000002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415920.78</v>
      </c>
      <c r="H43" s="17" t="s">
        <v>24</v>
      </c>
      <c r="I43" s="92"/>
      <c r="J43" s="92">
        <v>415920.78</v>
      </c>
      <c r="K43" s="91">
        <v>415920.78</v>
      </c>
      <c r="L43" s="97" t="s">
        <v>386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8572618.959999999</v>
      </c>
      <c r="H44" s="17" t="s">
        <v>24</v>
      </c>
      <c r="I44" s="92"/>
      <c r="J44" s="92">
        <v>8572618.959999999</v>
      </c>
      <c r="K44" s="91">
        <v>8572618.959999999</v>
      </c>
      <c r="L44" s="97" t="s">
        <v>386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>
        <v>2769271.7199999997</v>
      </c>
      <c r="H45" s="17" t="s">
        <v>24</v>
      </c>
      <c r="I45" s="92"/>
      <c r="J45" s="92">
        <v>2769271.7199999997</v>
      </c>
      <c r="K45" s="91">
        <v>2769271.7199999997</v>
      </c>
      <c r="L45" s="97" t="s">
        <v>386</v>
      </c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>
        <v>1170275.8399999999</v>
      </c>
      <c r="H46" s="17" t="s">
        <v>24</v>
      </c>
      <c r="I46" s="92"/>
      <c r="J46" s="92">
        <v>1170275.8399999999</v>
      </c>
      <c r="K46" s="91">
        <v>1170275.8399999999</v>
      </c>
      <c r="L46" s="97" t="s">
        <v>386</v>
      </c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2304496.0299999998</v>
      </c>
      <c r="H47" s="17" t="s">
        <v>15</v>
      </c>
      <c r="I47" s="92">
        <v>2304496.0299999998</v>
      </c>
      <c r="J47" s="92"/>
      <c r="K47" s="91">
        <v>2304496.0299999998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>
        <v>110522.62</v>
      </c>
      <c r="H48" s="17" t="s">
        <v>15</v>
      </c>
      <c r="I48" s="92">
        <v>110522.62</v>
      </c>
      <c r="J48" s="92"/>
      <c r="K48" s="91">
        <v>110522.62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948811.55999999994</v>
      </c>
      <c r="H49" s="17" t="s">
        <v>15</v>
      </c>
      <c r="I49" s="92">
        <v>948811.55999999994</v>
      </c>
      <c r="J49" s="92"/>
      <c r="K49" s="91">
        <v>948811.55999999994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>
        <v>0</v>
      </c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>
        <v>0</v>
      </c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>
        <v>0</v>
      </c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>
        <v>398028.99000000005</v>
      </c>
      <c r="H53" s="17" t="s">
        <v>15</v>
      </c>
      <c r="I53" s="92">
        <v>398028.99000000005</v>
      </c>
      <c r="J53" s="92"/>
      <c r="K53" s="91">
        <v>398028.99000000005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806867.83</v>
      </c>
      <c r="H54" s="17" t="s">
        <v>24</v>
      </c>
      <c r="I54" s="92"/>
      <c r="J54" s="92">
        <v>806867.83</v>
      </c>
      <c r="K54" s="91">
        <v>806867.83</v>
      </c>
      <c r="L54" s="97" t="s">
        <v>386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281934.94</v>
      </c>
      <c r="H55" s="17" t="s">
        <v>24</v>
      </c>
      <c r="I55" s="92"/>
      <c r="J55" s="92">
        <v>281934.94</v>
      </c>
      <c r="K55" s="91">
        <v>281934.94</v>
      </c>
      <c r="L55" s="97" t="s">
        <v>386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>
        <v>1207862.5999999999</v>
      </c>
      <c r="H56" s="17" t="s">
        <v>24</v>
      </c>
      <c r="I56" s="92"/>
      <c r="J56" s="92">
        <v>1207862.5999999999</v>
      </c>
      <c r="K56" s="91">
        <v>1207862.5999999999</v>
      </c>
      <c r="L56" s="97" t="s">
        <v>386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>
        <v>497731.14000000007</v>
      </c>
      <c r="H57" s="17" t="s">
        <v>24</v>
      </c>
      <c r="I57" s="92"/>
      <c r="J57" s="92">
        <v>497731.14000000007</v>
      </c>
      <c r="K57" s="91">
        <v>497731.14000000007</v>
      </c>
      <c r="L57" s="97" t="s">
        <v>386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>
        <v>361599.91</v>
      </c>
      <c r="H58" s="17" t="s">
        <v>24</v>
      </c>
      <c r="I58" s="92"/>
      <c r="J58" s="92">
        <v>361599.91</v>
      </c>
      <c r="K58" s="91">
        <v>361599.91</v>
      </c>
      <c r="L58" s="97" t="s">
        <v>386</v>
      </c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>
        <v>0</v>
      </c>
      <c r="H59" s="17"/>
      <c r="I59" s="92"/>
      <c r="J59" s="92"/>
      <c r="K59" s="91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5195.08</v>
      </c>
      <c r="H60" s="17" t="s">
        <v>15</v>
      </c>
      <c r="I60" s="92">
        <v>5195.08</v>
      </c>
      <c r="J60" s="92"/>
      <c r="K60" s="91">
        <v>5195.08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11283.82</v>
      </c>
      <c r="H61" s="17" t="s">
        <v>15</v>
      </c>
      <c r="I61" s="92">
        <v>11283.82</v>
      </c>
      <c r="J61" s="92"/>
      <c r="K61" s="91">
        <v>11283.82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4637725.0300000012</v>
      </c>
      <c r="H62" s="17" t="s">
        <v>24</v>
      </c>
      <c r="I62" s="92"/>
      <c r="J62" s="92">
        <v>4637725.0300000012</v>
      </c>
      <c r="K62" s="91">
        <v>4637725.0300000012</v>
      </c>
      <c r="L62" s="97" t="s">
        <v>386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151268.76</v>
      </c>
      <c r="H63" s="17" t="s">
        <v>24</v>
      </c>
      <c r="I63" s="92"/>
      <c r="J63" s="92">
        <v>151268.76</v>
      </c>
      <c r="K63" s="91">
        <v>151268.76</v>
      </c>
      <c r="L63" s="18" t="s">
        <v>387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>
        <v>0</v>
      </c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>
        <v>0</v>
      </c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>
        <v>0</v>
      </c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5457972.0900000008</v>
      </c>
      <c r="H70" s="10"/>
      <c r="I70" s="91">
        <v>5457972.0900000008</v>
      </c>
      <c r="J70" s="91">
        <v>0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>
        <v>0</v>
      </c>
      <c r="H71" s="17"/>
      <c r="I71" s="92"/>
      <c r="J71" s="92"/>
      <c r="K71" s="91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5457972.0900000008</v>
      </c>
      <c r="H72" s="17"/>
      <c r="I72" s="92">
        <v>5457972.0900000008</v>
      </c>
      <c r="J72" s="92"/>
      <c r="K72" s="91">
        <v>5457972.0900000008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0</v>
      </c>
      <c r="H73" s="17"/>
      <c r="I73" s="92"/>
      <c r="J73" s="92"/>
      <c r="K73" s="91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60651903.740000002</v>
      </c>
      <c r="H76" s="26"/>
      <c r="I76" s="95">
        <v>22543674.540000003</v>
      </c>
      <c r="J76" s="95">
        <v>38108229.200000003</v>
      </c>
      <c r="K76" s="91">
        <v>60651903.74000001</v>
      </c>
      <c r="L76" s="27"/>
    </row>
    <row r="77" spans="1:12" ht="15.75" x14ac:dyDescent="0.25">
      <c r="F77" s="84" t="s">
        <v>200</v>
      </c>
      <c r="G77" s="96">
        <v>60651903.74000001</v>
      </c>
      <c r="H77" s="14"/>
      <c r="I77" s="86">
        <v>0.37168947963512022</v>
      </c>
      <c r="J77" s="86">
        <v>0.62831052036487989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'[29]CA2 Detail'!$V$121-'[29]CA2 Detail'!$I$203</f>
        <v>299037726.81664956</v>
      </c>
      <c r="J83" s="88">
        <v>7.5387392687820673E-2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837" priority="119" operator="notEqual">
      <formula>G15</formula>
    </cfRule>
    <cfRule type="cellIs" dxfId="1836" priority="120" operator="equal">
      <formula>G15</formula>
    </cfRule>
  </conditionalFormatting>
  <conditionalFormatting sqref="K16">
    <cfRule type="cellIs" dxfId="1835" priority="117" operator="notEqual">
      <formula>G16</formula>
    </cfRule>
    <cfRule type="cellIs" dxfId="1834" priority="118" operator="equal">
      <formula>G16</formula>
    </cfRule>
  </conditionalFormatting>
  <conditionalFormatting sqref="K17">
    <cfRule type="cellIs" dxfId="1833" priority="115" operator="notEqual">
      <formula>G17</formula>
    </cfRule>
    <cfRule type="cellIs" dxfId="1832" priority="116" operator="equal">
      <formula>G17</formula>
    </cfRule>
  </conditionalFormatting>
  <conditionalFormatting sqref="K18">
    <cfRule type="cellIs" dxfId="1831" priority="113" operator="notEqual">
      <formula>G18</formula>
    </cfRule>
    <cfRule type="cellIs" dxfId="1830" priority="114" operator="equal">
      <formula>G18</formula>
    </cfRule>
  </conditionalFormatting>
  <conditionalFormatting sqref="K19">
    <cfRule type="cellIs" dxfId="1829" priority="111" operator="notEqual">
      <formula>G19</formula>
    </cfRule>
    <cfRule type="cellIs" dxfId="1828" priority="112" operator="equal">
      <formula>G19</formula>
    </cfRule>
  </conditionalFormatting>
  <conditionalFormatting sqref="K20">
    <cfRule type="cellIs" dxfId="1827" priority="109" operator="notEqual">
      <formula>G20</formula>
    </cfRule>
    <cfRule type="cellIs" dxfId="1826" priority="110" operator="equal">
      <formula>G20</formula>
    </cfRule>
  </conditionalFormatting>
  <conditionalFormatting sqref="K21">
    <cfRule type="cellIs" dxfId="1825" priority="107" operator="notEqual">
      <formula>G21</formula>
    </cfRule>
    <cfRule type="cellIs" dxfId="1824" priority="108" operator="equal">
      <formula>G21</formula>
    </cfRule>
  </conditionalFormatting>
  <conditionalFormatting sqref="K22">
    <cfRule type="cellIs" dxfId="1823" priority="105" operator="notEqual">
      <formula>G22</formula>
    </cfRule>
    <cfRule type="cellIs" dxfId="1822" priority="106" operator="equal">
      <formula>G22</formula>
    </cfRule>
  </conditionalFormatting>
  <conditionalFormatting sqref="K23">
    <cfRule type="cellIs" dxfId="1821" priority="103" operator="notEqual">
      <formula>G23</formula>
    </cfRule>
    <cfRule type="cellIs" dxfId="1820" priority="104" operator="equal">
      <formula>G23</formula>
    </cfRule>
  </conditionalFormatting>
  <conditionalFormatting sqref="K24">
    <cfRule type="cellIs" dxfId="1819" priority="101" operator="notEqual">
      <formula>G24</formula>
    </cfRule>
    <cfRule type="cellIs" dxfId="1818" priority="102" operator="equal">
      <formula>G24</formula>
    </cfRule>
  </conditionalFormatting>
  <conditionalFormatting sqref="K26">
    <cfRule type="cellIs" dxfId="1817" priority="99" operator="notEqual">
      <formula>G26</formula>
    </cfRule>
    <cfRule type="cellIs" dxfId="1816" priority="100" operator="equal">
      <formula>G26</formula>
    </cfRule>
  </conditionalFormatting>
  <conditionalFormatting sqref="K27">
    <cfRule type="cellIs" dxfId="1815" priority="97" operator="notEqual">
      <formula>G27</formula>
    </cfRule>
    <cfRule type="cellIs" dxfId="1814" priority="98" operator="equal">
      <formula>G27</formula>
    </cfRule>
  </conditionalFormatting>
  <conditionalFormatting sqref="K28">
    <cfRule type="cellIs" dxfId="1813" priority="95" operator="notEqual">
      <formula>G28</formula>
    </cfRule>
    <cfRule type="cellIs" dxfId="1812" priority="96" operator="equal">
      <formula>G28</formula>
    </cfRule>
  </conditionalFormatting>
  <conditionalFormatting sqref="K29">
    <cfRule type="cellIs" dxfId="1811" priority="93" operator="notEqual">
      <formula>G29</formula>
    </cfRule>
    <cfRule type="cellIs" dxfId="1810" priority="94" operator="equal">
      <formula>G29</formula>
    </cfRule>
  </conditionalFormatting>
  <conditionalFormatting sqref="K30">
    <cfRule type="cellIs" dxfId="1809" priority="91" operator="notEqual">
      <formula>G30</formula>
    </cfRule>
    <cfRule type="cellIs" dxfId="1808" priority="92" operator="equal">
      <formula>G30</formula>
    </cfRule>
  </conditionalFormatting>
  <conditionalFormatting sqref="K31">
    <cfRule type="cellIs" dxfId="1807" priority="89" operator="notEqual">
      <formula>G31</formula>
    </cfRule>
    <cfRule type="cellIs" dxfId="1806" priority="90" operator="equal">
      <formula>G31</formula>
    </cfRule>
  </conditionalFormatting>
  <conditionalFormatting sqref="K32">
    <cfRule type="cellIs" dxfId="1805" priority="87" operator="notEqual">
      <formula>G32</formula>
    </cfRule>
    <cfRule type="cellIs" dxfId="1804" priority="88" operator="equal">
      <formula>G32</formula>
    </cfRule>
  </conditionalFormatting>
  <conditionalFormatting sqref="K33">
    <cfRule type="cellIs" dxfId="1803" priority="85" operator="notEqual">
      <formula>G33</formula>
    </cfRule>
    <cfRule type="cellIs" dxfId="1802" priority="86" operator="equal">
      <formula>G33</formula>
    </cfRule>
  </conditionalFormatting>
  <conditionalFormatting sqref="K34">
    <cfRule type="cellIs" dxfId="1801" priority="83" operator="notEqual">
      <formula>G34</formula>
    </cfRule>
    <cfRule type="cellIs" dxfId="1800" priority="84" operator="equal">
      <formula>G34</formula>
    </cfRule>
  </conditionalFormatting>
  <conditionalFormatting sqref="K35">
    <cfRule type="cellIs" dxfId="1799" priority="81" operator="notEqual">
      <formula>G35</formula>
    </cfRule>
    <cfRule type="cellIs" dxfId="1798" priority="82" operator="equal">
      <formula>G35</formula>
    </cfRule>
  </conditionalFormatting>
  <conditionalFormatting sqref="K36">
    <cfRule type="cellIs" dxfId="1797" priority="79" operator="notEqual">
      <formula>G36</formula>
    </cfRule>
    <cfRule type="cellIs" dxfId="1796" priority="80" operator="equal">
      <formula>G36</formula>
    </cfRule>
  </conditionalFormatting>
  <conditionalFormatting sqref="K37">
    <cfRule type="cellIs" dxfId="1795" priority="77" operator="notEqual">
      <formula>G37</formula>
    </cfRule>
    <cfRule type="cellIs" dxfId="1794" priority="78" operator="equal">
      <formula>G37</formula>
    </cfRule>
  </conditionalFormatting>
  <conditionalFormatting sqref="K38">
    <cfRule type="cellIs" dxfId="1793" priority="75" operator="notEqual">
      <formula>G38</formula>
    </cfRule>
    <cfRule type="cellIs" dxfId="1792" priority="76" operator="equal">
      <formula>G38</formula>
    </cfRule>
  </conditionalFormatting>
  <conditionalFormatting sqref="K39">
    <cfRule type="cellIs" dxfId="1791" priority="73" operator="notEqual">
      <formula>G39</formula>
    </cfRule>
    <cfRule type="cellIs" dxfId="1790" priority="74" operator="equal">
      <formula>G39</formula>
    </cfRule>
  </conditionalFormatting>
  <conditionalFormatting sqref="K40">
    <cfRule type="cellIs" dxfId="1789" priority="71" operator="notEqual">
      <formula>G40</formula>
    </cfRule>
    <cfRule type="cellIs" dxfId="1788" priority="72" operator="equal">
      <formula>G40</formula>
    </cfRule>
  </conditionalFormatting>
  <conditionalFormatting sqref="K41">
    <cfRule type="cellIs" dxfId="1787" priority="69" operator="notEqual">
      <formula>G41</formula>
    </cfRule>
    <cfRule type="cellIs" dxfId="1786" priority="70" operator="equal">
      <formula>G41</formula>
    </cfRule>
  </conditionalFormatting>
  <conditionalFormatting sqref="K43">
    <cfRule type="cellIs" dxfId="1785" priority="67" operator="notEqual">
      <formula>G43</formula>
    </cfRule>
    <cfRule type="cellIs" dxfId="1784" priority="68" operator="equal">
      <formula>G43</formula>
    </cfRule>
  </conditionalFormatting>
  <conditionalFormatting sqref="K44">
    <cfRule type="cellIs" dxfId="1783" priority="65" operator="notEqual">
      <formula>G44</formula>
    </cfRule>
    <cfRule type="cellIs" dxfId="1782" priority="66" operator="equal">
      <formula>G44</formula>
    </cfRule>
  </conditionalFormatting>
  <conditionalFormatting sqref="K45">
    <cfRule type="cellIs" dxfId="1781" priority="63" operator="notEqual">
      <formula>G45</formula>
    </cfRule>
    <cfRule type="cellIs" dxfId="1780" priority="64" operator="equal">
      <formula>G45</formula>
    </cfRule>
  </conditionalFormatting>
  <conditionalFormatting sqref="K46">
    <cfRule type="cellIs" dxfId="1779" priority="61" operator="notEqual">
      <formula>G46</formula>
    </cfRule>
    <cfRule type="cellIs" dxfId="1778" priority="62" operator="equal">
      <formula>G46</formula>
    </cfRule>
  </conditionalFormatting>
  <conditionalFormatting sqref="K47">
    <cfRule type="cellIs" dxfId="1777" priority="59" operator="notEqual">
      <formula>G47</formula>
    </cfRule>
    <cfRule type="cellIs" dxfId="1776" priority="60" operator="equal">
      <formula>G47</formula>
    </cfRule>
  </conditionalFormatting>
  <conditionalFormatting sqref="K48">
    <cfRule type="cellIs" dxfId="1775" priority="57" operator="notEqual">
      <formula>G48</formula>
    </cfRule>
    <cfRule type="cellIs" dxfId="1774" priority="58" operator="equal">
      <formula>G48</formula>
    </cfRule>
  </conditionalFormatting>
  <conditionalFormatting sqref="K49">
    <cfRule type="cellIs" dxfId="1773" priority="55" operator="notEqual">
      <formula>G49</formula>
    </cfRule>
    <cfRule type="cellIs" dxfId="1772" priority="56" operator="equal">
      <formula>G49</formula>
    </cfRule>
  </conditionalFormatting>
  <conditionalFormatting sqref="K50">
    <cfRule type="cellIs" dxfId="1771" priority="53" operator="notEqual">
      <formula>G50</formula>
    </cfRule>
    <cfRule type="cellIs" dxfId="1770" priority="54" operator="equal">
      <formula>G50</formula>
    </cfRule>
  </conditionalFormatting>
  <conditionalFormatting sqref="K51">
    <cfRule type="cellIs" dxfId="1769" priority="51" operator="notEqual">
      <formula>G51</formula>
    </cfRule>
    <cfRule type="cellIs" dxfId="1768" priority="52" operator="equal">
      <formula>G51</formula>
    </cfRule>
  </conditionalFormatting>
  <conditionalFormatting sqref="K52">
    <cfRule type="cellIs" dxfId="1767" priority="49" operator="notEqual">
      <formula>G52</formula>
    </cfRule>
    <cfRule type="cellIs" dxfId="1766" priority="50" operator="equal">
      <formula>G52</formula>
    </cfRule>
  </conditionalFormatting>
  <conditionalFormatting sqref="K53">
    <cfRule type="cellIs" dxfId="1765" priority="47" operator="notEqual">
      <formula>G53</formula>
    </cfRule>
    <cfRule type="cellIs" dxfId="1764" priority="48" operator="equal">
      <formula>G53</formula>
    </cfRule>
  </conditionalFormatting>
  <conditionalFormatting sqref="K54">
    <cfRule type="cellIs" dxfId="1763" priority="45" operator="notEqual">
      <formula>G54</formula>
    </cfRule>
    <cfRule type="cellIs" dxfId="1762" priority="46" operator="equal">
      <formula>G54</formula>
    </cfRule>
  </conditionalFormatting>
  <conditionalFormatting sqref="K55">
    <cfRule type="cellIs" dxfId="1761" priority="43" operator="notEqual">
      <formula>G55</formula>
    </cfRule>
    <cfRule type="cellIs" dxfId="1760" priority="44" operator="equal">
      <formula>G55</formula>
    </cfRule>
  </conditionalFormatting>
  <conditionalFormatting sqref="K56">
    <cfRule type="cellIs" dxfId="1759" priority="41" operator="notEqual">
      <formula>G56</formula>
    </cfRule>
    <cfRule type="cellIs" dxfId="1758" priority="42" operator="equal">
      <formula>G56</formula>
    </cfRule>
  </conditionalFormatting>
  <conditionalFormatting sqref="K57">
    <cfRule type="cellIs" dxfId="1757" priority="39" operator="notEqual">
      <formula>G57</formula>
    </cfRule>
    <cfRule type="cellIs" dxfId="1756" priority="40" operator="equal">
      <formula>G57</formula>
    </cfRule>
  </conditionalFormatting>
  <conditionalFormatting sqref="K58">
    <cfRule type="cellIs" dxfId="1755" priority="37" operator="notEqual">
      <formula>G58</formula>
    </cfRule>
    <cfRule type="cellIs" dxfId="1754" priority="38" operator="equal">
      <formula>G58</formula>
    </cfRule>
  </conditionalFormatting>
  <conditionalFormatting sqref="K59">
    <cfRule type="cellIs" dxfId="1753" priority="35" operator="notEqual">
      <formula>G59</formula>
    </cfRule>
    <cfRule type="cellIs" dxfId="1752" priority="36" operator="equal">
      <formula>G59</formula>
    </cfRule>
  </conditionalFormatting>
  <conditionalFormatting sqref="K60">
    <cfRule type="cellIs" dxfId="1751" priority="33" operator="notEqual">
      <formula>G60</formula>
    </cfRule>
    <cfRule type="cellIs" dxfId="1750" priority="34" operator="equal">
      <formula>G60</formula>
    </cfRule>
  </conditionalFormatting>
  <conditionalFormatting sqref="K61">
    <cfRule type="cellIs" dxfId="1749" priority="31" operator="notEqual">
      <formula>G61</formula>
    </cfRule>
    <cfRule type="cellIs" dxfId="1748" priority="32" operator="equal">
      <formula>G61</formula>
    </cfRule>
  </conditionalFormatting>
  <conditionalFormatting sqref="K62">
    <cfRule type="cellIs" dxfId="1747" priority="29" operator="notEqual">
      <formula>G62</formula>
    </cfRule>
    <cfRule type="cellIs" dxfId="1746" priority="30" operator="equal">
      <formula>G62</formula>
    </cfRule>
  </conditionalFormatting>
  <conditionalFormatting sqref="K63">
    <cfRule type="cellIs" dxfId="1745" priority="27" operator="notEqual">
      <formula>G63</formula>
    </cfRule>
    <cfRule type="cellIs" dxfId="1744" priority="28" operator="equal">
      <formula>G63</formula>
    </cfRule>
  </conditionalFormatting>
  <conditionalFormatting sqref="K67">
    <cfRule type="cellIs" dxfId="1743" priority="25" operator="notEqual">
      <formula>G67</formula>
    </cfRule>
    <cfRule type="cellIs" dxfId="1742" priority="26" operator="equal">
      <formula>G67</formula>
    </cfRule>
  </conditionalFormatting>
  <conditionalFormatting sqref="K68">
    <cfRule type="cellIs" dxfId="1741" priority="23" operator="notEqual">
      <formula>G68</formula>
    </cfRule>
    <cfRule type="cellIs" dxfId="1740" priority="24" operator="equal">
      <formula>G68</formula>
    </cfRule>
  </conditionalFormatting>
  <conditionalFormatting sqref="K69">
    <cfRule type="cellIs" dxfId="1739" priority="21" operator="notEqual">
      <formula>G69</formula>
    </cfRule>
    <cfRule type="cellIs" dxfId="1738" priority="22" operator="equal">
      <formula>G69</formula>
    </cfRule>
  </conditionalFormatting>
  <conditionalFormatting sqref="K71">
    <cfRule type="cellIs" dxfId="1737" priority="19" operator="notEqual">
      <formula>G71</formula>
    </cfRule>
    <cfRule type="cellIs" dxfId="1736" priority="20" operator="equal">
      <formula>G71</formula>
    </cfRule>
  </conditionalFormatting>
  <conditionalFormatting sqref="K72">
    <cfRule type="cellIs" dxfId="1735" priority="17" operator="notEqual">
      <formula>G72</formula>
    </cfRule>
    <cfRule type="cellIs" dxfId="1734" priority="18" operator="equal">
      <formula>G72</formula>
    </cfRule>
  </conditionalFormatting>
  <conditionalFormatting sqref="K73">
    <cfRule type="cellIs" dxfId="1733" priority="15" operator="notEqual">
      <formula>G73</formula>
    </cfRule>
    <cfRule type="cellIs" dxfId="1732" priority="16" operator="equal">
      <formula>G73</formula>
    </cfRule>
  </conditionalFormatting>
  <conditionalFormatting sqref="K76">
    <cfRule type="cellIs" dxfId="1731" priority="13" operator="notEqual">
      <formula>G76</formula>
    </cfRule>
    <cfRule type="cellIs" dxfId="1730" priority="14" operator="equal">
      <formula>G76</formula>
    </cfRule>
  </conditionalFormatting>
  <conditionalFormatting sqref="K9">
    <cfRule type="cellIs" dxfId="1729" priority="131" operator="notEqual">
      <formula>G9</formula>
    </cfRule>
    <cfRule type="cellIs" dxfId="1728" priority="132" operator="equal">
      <formula>G9</formula>
    </cfRule>
  </conditionalFormatting>
  <conditionalFormatting sqref="K10">
    <cfRule type="cellIs" dxfId="1727" priority="129" operator="notEqual">
      <formula>G10</formula>
    </cfRule>
    <cfRule type="cellIs" dxfId="1726" priority="130" operator="equal">
      <formula>G10</formula>
    </cfRule>
  </conditionalFormatting>
  <conditionalFormatting sqref="K11">
    <cfRule type="cellIs" dxfId="1725" priority="127" operator="notEqual">
      <formula>G11</formula>
    </cfRule>
    <cfRule type="cellIs" dxfId="1724" priority="128" operator="equal">
      <formula>G11</formula>
    </cfRule>
  </conditionalFormatting>
  <conditionalFormatting sqref="K12">
    <cfRule type="cellIs" dxfId="1723" priority="125" operator="notEqual">
      <formula>G12</formula>
    </cfRule>
    <cfRule type="cellIs" dxfId="1722" priority="126" operator="equal">
      <formula>G12</formula>
    </cfRule>
  </conditionalFormatting>
  <conditionalFormatting sqref="K13">
    <cfRule type="cellIs" dxfId="1721" priority="123" operator="notEqual">
      <formula>G13</formula>
    </cfRule>
    <cfRule type="cellIs" dxfId="1720" priority="124" operator="equal">
      <formula>G13</formula>
    </cfRule>
  </conditionalFormatting>
  <conditionalFormatting sqref="K14">
    <cfRule type="cellIs" dxfId="1719" priority="121" operator="notEqual">
      <formula>G14</formula>
    </cfRule>
    <cfRule type="cellIs" dxfId="1718" priority="122" operator="equal">
      <formula>G14</formula>
    </cfRule>
  </conditionalFormatting>
  <conditionalFormatting sqref="G76">
    <cfRule type="cellIs" dxfId="1717" priority="11" operator="notEqual">
      <formula>$G$77</formula>
    </cfRule>
    <cfRule type="cellIs" dxfId="1716" priority="12" operator="equal">
      <formula>$G$77</formula>
    </cfRule>
  </conditionalFormatting>
  <dataValidations count="2">
    <dataValidation type="list" allowBlank="1" showInputMessage="1" showErrorMessage="1" sqref="H9:H31 H33:H75">
      <formula1>$H$80:$H$82</formula1>
    </dataValidation>
    <dataValidation type="list" allowBlank="1" showInputMessage="1" showErrorMessage="1" sqref="H32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2EB94C5-4816-4696-BC3B-784E5F68883B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5C17ED-94E0-445F-B165-3AE98AFCBC62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7BE2DD-0C7E-4C04-9346-80913A344504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BCF55F-6F8C-4532-A3A7-EBD1AA51DE5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9308928-19E7-4469-9839-7B36A67299C1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671EFE5-1240-4095-8277-1C012F1C27D0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B9BA785-1B9F-48BC-963E-8D40900E897C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5E89AA1-68C9-4239-A4FD-10F310EB9B66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BF65F8F-B946-4FB0-AAAC-CA4148029F3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A2A7C9A9-1C05-4D1B-ACBC-B3336753AA9D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50"/>
  <sheetViews>
    <sheetView zoomScale="60" zoomScaleNormal="60" workbookViewId="0">
      <pane xSplit="6" ySplit="7" topLeftCell="G8" activePane="bottomRight" state="frozen"/>
      <selection activeCell="H85" sqref="H85"/>
      <selection pane="topRight" activeCell="H85" sqref="H85"/>
      <selection pane="bottomLeft" activeCell="H85" sqref="H85"/>
      <selection pane="bottomRight" activeCell="G8" sqref="G8"/>
    </sheetView>
  </sheetViews>
  <sheetFormatPr defaultRowHeight="15" x14ac:dyDescent="0.2"/>
  <cols>
    <col min="1" max="1" width="3" style="32" customWidth="1"/>
    <col min="2" max="2" width="2.85546875" style="32" customWidth="1"/>
    <col min="3" max="3" width="4.85546875" style="32" customWidth="1"/>
    <col min="4" max="5" width="2.85546875" style="32" customWidth="1"/>
    <col min="6" max="6" width="70.7109375" style="32" bestFit="1" customWidth="1"/>
    <col min="7" max="35" width="8.7109375" style="32" customWidth="1"/>
    <col min="36" max="36" width="15.7109375" style="32" customWidth="1"/>
    <col min="37" max="43" width="10.7109375" style="32" hidden="1" customWidth="1"/>
    <col min="44" max="44" width="8.7109375" style="32" bestFit="1" customWidth="1"/>
    <col min="45" max="45" width="12.7109375" style="32" bestFit="1" customWidth="1"/>
    <col min="46" max="46" width="21.140625" style="32" bestFit="1" customWidth="1"/>
    <col min="47" max="47" width="19.85546875" style="32" bestFit="1" customWidth="1"/>
    <col min="48" max="48" width="28.7109375" style="32" bestFit="1" customWidth="1"/>
    <col min="49" max="49" width="32.28515625" style="32" bestFit="1" customWidth="1"/>
    <col min="50" max="50" width="42.85546875" style="32" bestFit="1" customWidth="1"/>
    <col min="51" max="51" width="36.85546875" style="32" bestFit="1" customWidth="1"/>
    <col min="52" max="52" width="22.7109375" style="32" bestFit="1" customWidth="1"/>
    <col min="53" max="53" width="19" style="32" bestFit="1" customWidth="1"/>
    <col min="54" max="54" width="27" style="32" bestFit="1" customWidth="1"/>
    <col min="55" max="55" width="37.140625" style="32" bestFit="1" customWidth="1"/>
    <col min="56" max="56" width="28" style="32" bestFit="1" customWidth="1"/>
    <col min="57" max="58" width="11.140625" style="32" bestFit="1" customWidth="1"/>
    <col min="59" max="59" width="5.85546875" style="32" customWidth="1"/>
    <col min="60" max="60" width="17.7109375" style="32" bestFit="1" customWidth="1"/>
    <col min="61" max="61" width="52.85546875" style="32" bestFit="1" customWidth="1"/>
    <col min="62" max="62" width="21.7109375" style="32" bestFit="1" customWidth="1"/>
    <col min="63" max="63" width="3" style="32" customWidth="1"/>
    <col min="64" max="64" width="16.28515625" style="32" bestFit="1" customWidth="1"/>
    <col min="65" max="65" width="41.140625" style="32" bestFit="1" customWidth="1"/>
    <col min="66" max="66" width="26.7109375" style="32" bestFit="1" customWidth="1"/>
    <col min="67" max="68" width="11.140625" style="32" bestFit="1" customWidth="1"/>
    <col min="69" max="16384" width="9.140625" style="32"/>
  </cols>
  <sheetData>
    <row r="1" spans="1:43" ht="15.75" x14ac:dyDescent="0.25">
      <c r="E1" s="140" t="s">
        <v>174</v>
      </c>
      <c r="F1" s="139"/>
    </row>
    <row r="2" spans="1:43" ht="15.75" x14ac:dyDescent="0.25">
      <c r="E2" s="142" t="s">
        <v>289</v>
      </c>
      <c r="F2" s="139"/>
    </row>
    <row r="3" spans="1:43" ht="15.75" x14ac:dyDescent="0.25">
      <c r="E3" s="139" t="s">
        <v>182</v>
      </c>
      <c r="F3" s="139"/>
    </row>
    <row r="4" spans="1:43" ht="15.75" x14ac:dyDescent="0.25">
      <c r="B4" s="46"/>
      <c r="C4" s="46"/>
    </row>
    <row r="5" spans="1:43" ht="15.75" x14ac:dyDescent="0.25">
      <c r="B5" s="46"/>
      <c r="C5" s="46"/>
      <c r="AD5" s="58" t="s">
        <v>187</v>
      </c>
    </row>
    <row r="6" spans="1:43" ht="15.75" x14ac:dyDescent="0.25">
      <c r="B6" s="33"/>
      <c r="F6" s="50" t="s">
        <v>186</v>
      </c>
      <c r="AK6" s="32" t="s">
        <v>183</v>
      </c>
      <c r="AL6" s="32" t="s">
        <v>183</v>
      </c>
      <c r="AM6" s="32" t="s">
        <v>183</v>
      </c>
      <c r="AN6" s="32" t="s">
        <v>184</v>
      </c>
      <c r="AO6" s="32" t="s">
        <v>185</v>
      </c>
      <c r="AP6" s="32" t="s">
        <v>185</v>
      </c>
      <c r="AQ6" s="32" t="s">
        <v>185</v>
      </c>
    </row>
    <row r="7" spans="1:43" x14ac:dyDescent="0.2">
      <c r="F7" s="35" t="s">
        <v>175</v>
      </c>
      <c r="G7" s="52" t="s">
        <v>196</v>
      </c>
      <c r="H7" s="52" t="s">
        <v>148</v>
      </c>
      <c r="I7" s="52" t="s">
        <v>149</v>
      </c>
      <c r="J7" s="52" t="s">
        <v>150</v>
      </c>
      <c r="K7" s="52" t="s">
        <v>151</v>
      </c>
      <c r="L7" s="52" t="s">
        <v>207</v>
      </c>
      <c r="M7" s="52" t="s">
        <v>152</v>
      </c>
      <c r="N7" s="52" t="s">
        <v>153</v>
      </c>
      <c r="O7" s="52" t="s">
        <v>154</v>
      </c>
      <c r="P7" s="52" t="s">
        <v>155</v>
      </c>
      <c r="Q7" s="52" t="s">
        <v>156</v>
      </c>
      <c r="R7" s="52" t="s">
        <v>157</v>
      </c>
      <c r="S7" s="52" t="s">
        <v>158</v>
      </c>
      <c r="T7" s="52" t="s">
        <v>159</v>
      </c>
      <c r="U7" s="52" t="s">
        <v>160</v>
      </c>
      <c r="V7" s="52" t="s">
        <v>161</v>
      </c>
      <c r="W7" s="52" t="s">
        <v>162</v>
      </c>
      <c r="X7" s="52" t="s">
        <v>163</v>
      </c>
      <c r="Y7" s="52" t="s">
        <v>208</v>
      </c>
      <c r="Z7" s="52" t="s">
        <v>164</v>
      </c>
      <c r="AA7" s="52" t="s">
        <v>165</v>
      </c>
      <c r="AB7" s="52" t="s">
        <v>166</v>
      </c>
      <c r="AC7" s="52" t="s">
        <v>167</v>
      </c>
      <c r="AD7" s="52" t="s">
        <v>168</v>
      </c>
      <c r="AE7" s="52" t="s">
        <v>169</v>
      </c>
      <c r="AF7" s="52" t="s">
        <v>170</v>
      </c>
      <c r="AG7" s="52" t="s">
        <v>171</v>
      </c>
      <c r="AH7" s="52" t="s">
        <v>172</v>
      </c>
      <c r="AI7" s="53" t="s">
        <v>188</v>
      </c>
      <c r="AK7" s="32" t="s">
        <v>15</v>
      </c>
      <c r="AL7" s="32" t="s">
        <v>24</v>
      </c>
      <c r="AM7" s="32" t="s">
        <v>59</v>
      </c>
      <c r="AO7" s="32" t="s">
        <v>15</v>
      </c>
      <c r="AP7" s="32" t="s">
        <v>24</v>
      </c>
      <c r="AQ7" s="32" t="s">
        <v>59</v>
      </c>
    </row>
    <row r="8" spans="1:43" ht="15.75" x14ac:dyDescent="0.25">
      <c r="A8" s="9" t="s">
        <v>9</v>
      </c>
      <c r="B8" s="10"/>
      <c r="C8" s="11"/>
      <c r="D8" s="12" t="s">
        <v>10</v>
      </c>
      <c r="E8" s="11"/>
      <c r="F8" s="1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49"/>
    </row>
    <row r="9" spans="1:43" ht="15.75" x14ac:dyDescent="0.25">
      <c r="A9" s="9"/>
      <c r="B9" s="10" t="s">
        <v>11</v>
      </c>
      <c r="C9" s="11"/>
      <c r="D9" s="14"/>
      <c r="E9" s="10" t="s">
        <v>12</v>
      </c>
      <c r="F9" s="1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49"/>
    </row>
    <row r="10" spans="1:43" ht="15.75" x14ac:dyDescent="0.25">
      <c r="A10" s="9"/>
      <c r="B10" s="10"/>
      <c r="C10" s="11" t="s">
        <v>13</v>
      </c>
      <c r="D10" s="14"/>
      <c r="E10" s="11"/>
      <c r="F10" s="10" t="s">
        <v>14</v>
      </c>
      <c r="G10" s="51" t="s">
        <v>389</v>
      </c>
      <c r="H10" s="51" t="s">
        <v>389</v>
      </c>
      <c r="I10" s="51" t="s">
        <v>389</v>
      </c>
      <c r="J10" s="51" t="s">
        <v>389</v>
      </c>
      <c r="K10" s="51" t="s">
        <v>389</v>
      </c>
      <c r="L10" s="51" t="s">
        <v>15</v>
      </c>
      <c r="M10" s="51" t="s">
        <v>389</v>
      </c>
      <c r="N10" s="51" t="s">
        <v>389</v>
      </c>
      <c r="O10" s="51" t="s">
        <v>59</v>
      </c>
      <c r="P10" s="51" t="s">
        <v>389</v>
      </c>
      <c r="Q10" s="51" t="s">
        <v>389</v>
      </c>
      <c r="R10" s="51" t="s">
        <v>389</v>
      </c>
      <c r="S10" s="51" t="s">
        <v>389</v>
      </c>
      <c r="T10" s="51" t="s">
        <v>389</v>
      </c>
      <c r="U10" s="51" t="s">
        <v>389</v>
      </c>
      <c r="V10" s="51" t="s">
        <v>389</v>
      </c>
      <c r="W10" s="51" t="s">
        <v>389</v>
      </c>
      <c r="X10" s="51" t="s">
        <v>389</v>
      </c>
      <c r="Y10" s="51" t="s">
        <v>389</v>
      </c>
      <c r="Z10" s="51" t="s">
        <v>389</v>
      </c>
      <c r="AA10" s="51" t="s">
        <v>389</v>
      </c>
      <c r="AB10" s="51" t="s">
        <v>389</v>
      </c>
      <c r="AC10" s="51" t="s">
        <v>389</v>
      </c>
      <c r="AD10" s="51" t="s">
        <v>389</v>
      </c>
      <c r="AE10" s="51" t="s">
        <v>389</v>
      </c>
      <c r="AF10" s="51" t="s">
        <v>389</v>
      </c>
      <c r="AG10" s="51" t="s">
        <v>389</v>
      </c>
      <c r="AH10" s="51" t="s">
        <v>389</v>
      </c>
      <c r="AI10" s="49" t="s">
        <v>15</v>
      </c>
      <c r="AK10" s="32">
        <f>COUNTIF(G10:AH10,"Yes")</f>
        <v>1</v>
      </c>
      <c r="AL10" s="32">
        <f>COUNTIF(G10:AH10,"No")</f>
        <v>0</v>
      </c>
      <c r="AM10" s="32">
        <f>COUNTIF(G10:AH10,"Partial")</f>
        <v>1</v>
      </c>
      <c r="AN10" s="32">
        <f>SUM(AK10:AM10)</f>
        <v>2</v>
      </c>
      <c r="AO10" s="57">
        <f>IFERROR(AK10/$AN10,0)</f>
        <v>0.5</v>
      </c>
      <c r="AP10" s="56">
        <f t="shared" ref="AP10:AQ10" si="0">IFERROR(AL10/$AN10,0)</f>
        <v>0</v>
      </c>
      <c r="AQ10" s="56">
        <f t="shared" si="0"/>
        <v>0.5</v>
      </c>
    </row>
    <row r="11" spans="1:43" ht="15.75" x14ac:dyDescent="0.25">
      <c r="A11" s="9"/>
      <c r="B11" s="10"/>
      <c r="C11" s="11" t="s">
        <v>16</v>
      </c>
      <c r="D11" s="14"/>
      <c r="E11" s="11"/>
      <c r="F11" s="10" t="s">
        <v>17</v>
      </c>
      <c r="G11" s="51" t="s">
        <v>15</v>
      </c>
      <c r="H11" s="51" t="s">
        <v>15</v>
      </c>
      <c r="I11" s="51" t="s">
        <v>15</v>
      </c>
      <c r="J11" s="51" t="s">
        <v>15</v>
      </c>
      <c r="K11" s="51" t="s">
        <v>15</v>
      </c>
      <c r="L11" s="51" t="s">
        <v>389</v>
      </c>
      <c r="M11" s="51" t="s">
        <v>15</v>
      </c>
      <c r="N11" s="51" t="s">
        <v>15</v>
      </c>
      <c r="O11" s="51" t="s">
        <v>15</v>
      </c>
      <c r="P11" s="51" t="s">
        <v>15</v>
      </c>
      <c r="Q11" s="51" t="s">
        <v>15</v>
      </c>
      <c r="R11" s="51" t="s">
        <v>15</v>
      </c>
      <c r="S11" s="51" t="s">
        <v>15</v>
      </c>
      <c r="T11" s="51" t="s">
        <v>15</v>
      </c>
      <c r="U11" s="51" t="s">
        <v>15</v>
      </c>
      <c r="V11" s="51" t="s">
        <v>15</v>
      </c>
      <c r="W11" s="51" t="s">
        <v>15</v>
      </c>
      <c r="X11" s="51" t="s">
        <v>15</v>
      </c>
      <c r="Y11" s="51" t="s">
        <v>15</v>
      </c>
      <c r="Z11" s="51" t="s">
        <v>15</v>
      </c>
      <c r="AA11" s="51" t="s">
        <v>15</v>
      </c>
      <c r="AB11" s="51" t="s">
        <v>15</v>
      </c>
      <c r="AC11" s="51" t="s">
        <v>15</v>
      </c>
      <c r="AD11" s="51" t="s">
        <v>15</v>
      </c>
      <c r="AE11" s="51" t="s">
        <v>15</v>
      </c>
      <c r="AF11" s="51" t="s">
        <v>15</v>
      </c>
      <c r="AG11" s="51" t="s">
        <v>15</v>
      </c>
      <c r="AH11" s="51" t="s">
        <v>15</v>
      </c>
      <c r="AI11" s="49" t="s">
        <v>15</v>
      </c>
      <c r="AK11" s="32">
        <f t="shared" ref="AK11:AK74" si="1">COUNTIF(G11:AH11,"Yes")</f>
        <v>27</v>
      </c>
      <c r="AL11" s="32">
        <f t="shared" ref="AL11:AL74" si="2">COUNTIF(G11:AH11,"No")</f>
        <v>0</v>
      </c>
      <c r="AM11" s="32">
        <f t="shared" ref="AM11:AM74" si="3">COUNTIF(G11:AH11,"Partial")</f>
        <v>0</v>
      </c>
      <c r="AN11" s="32">
        <f t="shared" ref="AN11:AN74" si="4">SUM(AK11:AM11)</f>
        <v>27</v>
      </c>
      <c r="AO11" s="57">
        <f t="shared" ref="AO11:AO74" si="5">IFERROR(AK11/$AN11,0)</f>
        <v>1</v>
      </c>
      <c r="AP11" s="56">
        <f t="shared" ref="AP11:AP74" si="6">IFERROR(AL11/$AN11,0)</f>
        <v>0</v>
      </c>
      <c r="AQ11" s="56">
        <f t="shared" ref="AQ11:AQ74" si="7">IFERROR(AM11/$AN11,0)</f>
        <v>0</v>
      </c>
    </row>
    <row r="12" spans="1:43" ht="15.75" x14ac:dyDescent="0.25">
      <c r="A12" s="9"/>
      <c r="B12" s="10"/>
      <c r="C12" s="11" t="s">
        <v>18</v>
      </c>
      <c r="D12" s="14"/>
      <c r="E12" s="11"/>
      <c r="F12" s="10" t="s">
        <v>19</v>
      </c>
      <c r="G12" s="51" t="s">
        <v>389</v>
      </c>
      <c r="H12" s="51" t="s">
        <v>59</v>
      </c>
      <c r="I12" s="51" t="s">
        <v>15</v>
      </c>
      <c r="J12" s="51" t="s">
        <v>59</v>
      </c>
      <c r="K12" s="51" t="s">
        <v>15</v>
      </c>
      <c r="L12" s="51" t="s">
        <v>15</v>
      </c>
      <c r="M12" s="51" t="s">
        <v>15</v>
      </c>
      <c r="N12" s="51" t="s">
        <v>59</v>
      </c>
      <c r="O12" s="51" t="s">
        <v>15</v>
      </c>
      <c r="P12" s="51" t="s">
        <v>15</v>
      </c>
      <c r="Q12" s="51" t="s">
        <v>15</v>
      </c>
      <c r="R12" s="51" t="s">
        <v>15</v>
      </c>
      <c r="S12" s="51" t="s">
        <v>15</v>
      </c>
      <c r="T12" s="51" t="s">
        <v>59</v>
      </c>
      <c r="U12" s="51" t="s">
        <v>15</v>
      </c>
      <c r="V12" s="51" t="s">
        <v>59</v>
      </c>
      <c r="W12" s="51" t="s">
        <v>15</v>
      </c>
      <c r="X12" s="51" t="s">
        <v>15</v>
      </c>
      <c r="Y12" s="51" t="s">
        <v>15</v>
      </c>
      <c r="Z12" s="51" t="s">
        <v>15</v>
      </c>
      <c r="AA12" s="51" t="s">
        <v>15</v>
      </c>
      <c r="AB12" s="51" t="s">
        <v>15</v>
      </c>
      <c r="AC12" s="51" t="s">
        <v>15</v>
      </c>
      <c r="AD12" s="51" t="s">
        <v>15</v>
      </c>
      <c r="AE12" s="51" t="s">
        <v>15</v>
      </c>
      <c r="AF12" s="51" t="s">
        <v>15</v>
      </c>
      <c r="AG12" s="51" t="s">
        <v>15</v>
      </c>
      <c r="AH12" s="51" t="s">
        <v>15</v>
      </c>
      <c r="AI12" s="49" t="s">
        <v>15</v>
      </c>
      <c r="AK12" s="32">
        <f t="shared" si="1"/>
        <v>22</v>
      </c>
      <c r="AL12" s="32">
        <f t="shared" si="2"/>
        <v>0</v>
      </c>
      <c r="AM12" s="32">
        <f t="shared" si="3"/>
        <v>5</v>
      </c>
      <c r="AN12" s="32">
        <f t="shared" si="4"/>
        <v>27</v>
      </c>
      <c r="AO12" s="57">
        <f t="shared" si="5"/>
        <v>0.81481481481481477</v>
      </c>
      <c r="AP12" s="56">
        <f t="shared" si="6"/>
        <v>0</v>
      </c>
      <c r="AQ12" s="56">
        <f t="shared" si="7"/>
        <v>0.18518518518518517</v>
      </c>
    </row>
    <row r="13" spans="1:43" ht="15.75" x14ac:dyDescent="0.25">
      <c r="A13" s="9"/>
      <c r="B13" s="10"/>
      <c r="C13" s="11" t="s">
        <v>20</v>
      </c>
      <c r="D13" s="14"/>
      <c r="E13" s="11"/>
      <c r="F13" s="10" t="s">
        <v>21</v>
      </c>
      <c r="G13" s="51" t="s">
        <v>389</v>
      </c>
      <c r="H13" s="51" t="s">
        <v>59</v>
      </c>
      <c r="I13" s="51" t="s">
        <v>389</v>
      </c>
      <c r="J13" s="51" t="s">
        <v>389</v>
      </c>
      <c r="K13" s="51" t="s">
        <v>15</v>
      </c>
      <c r="L13" s="51" t="s">
        <v>24</v>
      </c>
      <c r="M13" s="51" t="s">
        <v>389</v>
      </c>
      <c r="N13" s="51" t="s">
        <v>389</v>
      </c>
      <c r="O13" s="51" t="s">
        <v>389</v>
      </c>
      <c r="P13" s="51" t="s">
        <v>389</v>
      </c>
      <c r="Q13" s="51" t="s">
        <v>15</v>
      </c>
      <c r="R13" s="51" t="s">
        <v>389</v>
      </c>
      <c r="S13" s="51" t="s">
        <v>389</v>
      </c>
      <c r="T13" s="51" t="s">
        <v>389</v>
      </c>
      <c r="U13" s="51" t="s">
        <v>389</v>
      </c>
      <c r="V13" s="51" t="s">
        <v>389</v>
      </c>
      <c r="W13" s="51" t="s">
        <v>389</v>
      </c>
      <c r="X13" s="51" t="s">
        <v>389</v>
      </c>
      <c r="Y13" s="51" t="s">
        <v>389</v>
      </c>
      <c r="Z13" s="51" t="s">
        <v>15</v>
      </c>
      <c r="AA13" s="51" t="s">
        <v>389</v>
      </c>
      <c r="AB13" s="51" t="s">
        <v>389</v>
      </c>
      <c r="AC13" s="51" t="s">
        <v>15</v>
      </c>
      <c r="AD13" s="51" t="s">
        <v>389</v>
      </c>
      <c r="AE13" s="51" t="s">
        <v>389</v>
      </c>
      <c r="AF13" s="51" t="s">
        <v>389</v>
      </c>
      <c r="AG13" s="51" t="s">
        <v>389</v>
      </c>
      <c r="AH13" s="51" t="s">
        <v>389</v>
      </c>
      <c r="AI13" s="49" t="s">
        <v>15</v>
      </c>
      <c r="AK13" s="32">
        <f t="shared" si="1"/>
        <v>4</v>
      </c>
      <c r="AL13" s="32">
        <f t="shared" si="2"/>
        <v>1</v>
      </c>
      <c r="AM13" s="32">
        <f t="shared" si="3"/>
        <v>1</v>
      </c>
      <c r="AN13" s="32">
        <f t="shared" si="4"/>
        <v>6</v>
      </c>
      <c r="AO13" s="57">
        <f t="shared" si="5"/>
        <v>0.66666666666666663</v>
      </c>
      <c r="AP13" s="56">
        <f t="shared" si="6"/>
        <v>0.16666666666666666</v>
      </c>
      <c r="AQ13" s="56">
        <f t="shared" si="7"/>
        <v>0.16666666666666666</v>
      </c>
    </row>
    <row r="14" spans="1:43" ht="15.75" x14ac:dyDescent="0.25">
      <c r="A14" s="9"/>
      <c r="B14" s="10"/>
      <c r="C14" s="11" t="s">
        <v>22</v>
      </c>
      <c r="D14" s="14"/>
      <c r="E14" s="11"/>
      <c r="F14" s="10" t="s">
        <v>23</v>
      </c>
      <c r="G14" s="51" t="s">
        <v>15</v>
      </c>
      <c r="H14" s="51" t="s">
        <v>59</v>
      </c>
      <c r="I14" s="51" t="s">
        <v>59</v>
      </c>
      <c r="J14" s="51" t="s">
        <v>389</v>
      </c>
      <c r="K14" s="51" t="s">
        <v>15</v>
      </c>
      <c r="L14" s="51" t="s">
        <v>15</v>
      </c>
      <c r="M14" s="51" t="s">
        <v>15</v>
      </c>
      <c r="N14" s="51" t="s">
        <v>389</v>
      </c>
      <c r="O14" s="51" t="s">
        <v>15</v>
      </c>
      <c r="P14" s="51" t="s">
        <v>15</v>
      </c>
      <c r="Q14" s="51" t="s">
        <v>15</v>
      </c>
      <c r="R14" s="51" t="s">
        <v>59</v>
      </c>
      <c r="S14" s="51" t="s">
        <v>59</v>
      </c>
      <c r="T14" s="51" t="s">
        <v>59</v>
      </c>
      <c r="U14" s="51" t="s">
        <v>15</v>
      </c>
      <c r="V14" s="51" t="s">
        <v>389</v>
      </c>
      <c r="W14" s="51" t="s">
        <v>15</v>
      </c>
      <c r="X14" s="51" t="s">
        <v>15</v>
      </c>
      <c r="Y14" s="51" t="s">
        <v>389</v>
      </c>
      <c r="Z14" s="51" t="s">
        <v>15</v>
      </c>
      <c r="AA14" s="51" t="s">
        <v>389</v>
      </c>
      <c r="AB14" s="51" t="s">
        <v>15</v>
      </c>
      <c r="AC14" s="51" t="s">
        <v>15</v>
      </c>
      <c r="AD14" s="51" t="s">
        <v>59</v>
      </c>
      <c r="AE14" s="51" t="s">
        <v>15</v>
      </c>
      <c r="AF14" s="51" t="s">
        <v>15</v>
      </c>
      <c r="AG14" s="51" t="s">
        <v>15</v>
      </c>
      <c r="AH14" s="51" t="s">
        <v>15</v>
      </c>
      <c r="AI14" s="49" t="s">
        <v>15</v>
      </c>
      <c r="AK14" s="32">
        <f t="shared" si="1"/>
        <v>17</v>
      </c>
      <c r="AL14" s="32">
        <f t="shared" si="2"/>
        <v>0</v>
      </c>
      <c r="AM14" s="32">
        <f t="shared" si="3"/>
        <v>6</v>
      </c>
      <c r="AN14" s="32">
        <f t="shared" si="4"/>
        <v>23</v>
      </c>
      <c r="AO14" s="57">
        <f t="shared" si="5"/>
        <v>0.73913043478260865</v>
      </c>
      <c r="AP14" s="56">
        <f t="shared" si="6"/>
        <v>0</v>
      </c>
      <c r="AQ14" s="56">
        <f t="shared" si="7"/>
        <v>0.2608695652173913</v>
      </c>
    </row>
    <row r="15" spans="1:43" ht="15.75" x14ac:dyDescent="0.25">
      <c r="A15" s="9"/>
      <c r="B15" s="10"/>
      <c r="C15" s="11" t="s">
        <v>25</v>
      </c>
      <c r="D15" s="14"/>
      <c r="E15" s="11"/>
      <c r="F15" s="10" t="s">
        <v>26</v>
      </c>
      <c r="G15" s="51" t="s">
        <v>59</v>
      </c>
      <c r="H15" s="51" t="s">
        <v>59</v>
      </c>
      <c r="I15" s="51" t="s">
        <v>389</v>
      </c>
      <c r="J15" s="51" t="s">
        <v>389</v>
      </c>
      <c r="K15" s="51" t="s">
        <v>389</v>
      </c>
      <c r="L15" s="51" t="s">
        <v>24</v>
      </c>
      <c r="M15" s="51" t="s">
        <v>24</v>
      </c>
      <c r="N15" s="51" t="s">
        <v>389</v>
      </c>
      <c r="O15" s="51" t="s">
        <v>389</v>
      </c>
      <c r="P15" s="51" t="s">
        <v>24</v>
      </c>
      <c r="Q15" s="51" t="s">
        <v>389</v>
      </c>
      <c r="R15" s="51" t="s">
        <v>389</v>
      </c>
      <c r="S15" s="51" t="s">
        <v>24</v>
      </c>
      <c r="T15" s="51" t="s">
        <v>24</v>
      </c>
      <c r="U15" s="51" t="s">
        <v>24</v>
      </c>
      <c r="V15" s="51" t="s">
        <v>389</v>
      </c>
      <c r="W15" s="51" t="s">
        <v>389</v>
      </c>
      <c r="X15" s="51" t="s">
        <v>389</v>
      </c>
      <c r="Y15" s="51" t="s">
        <v>24</v>
      </c>
      <c r="Z15" s="51" t="s">
        <v>389</v>
      </c>
      <c r="AA15" s="51" t="s">
        <v>24</v>
      </c>
      <c r="AB15" s="51" t="s">
        <v>24</v>
      </c>
      <c r="AC15" s="51" t="s">
        <v>389</v>
      </c>
      <c r="AD15" s="51" t="s">
        <v>24</v>
      </c>
      <c r="AE15" s="51" t="s">
        <v>389</v>
      </c>
      <c r="AF15" s="51" t="s">
        <v>389</v>
      </c>
      <c r="AG15" s="51" t="s">
        <v>389</v>
      </c>
      <c r="AH15" s="51" t="s">
        <v>24</v>
      </c>
      <c r="AI15" s="49" t="s">
        <v>24</v>
      </c>
      <c r="AK15" s="32">
        <f t="shared" si="1"/>
        <v>0</v>
      </c>
      <c r="AL15" s="32">
        <f t="shared" si="2"/>
        <v>11</v>
      </c>
      <c r="AM15" s="32">
        <f t="shared" si="3"/>
        <v>2</v>
      </c>
      <c r="AN15" s="32">
        <f t="shared" si="4"/>
        <v>13</v>
      </c>
      <c r="AO15" s="56">
        <f t="shared" si="5"/>
        <v>0</v>
      </c>
      <c r="AP15" s="57">
        <f t="shared" si="6"/>
        <v>0.84615384615384615</v>
      </c>
      <c r="AQ15" s="56">
        <f t="shared" si="7"/>
        <v>0.15384615384615385</v>
      </c>
    </row>
    <row r="16" spans="1:43" ht="15.75" x14ac:dyDescent="0.25">
      <c r="A16" s="9"/>
      <c r="B16" s="10"/>
      <c r="C16" s="11" t="s">
        <v>27</v>
      </c>
      <c r="D16" s="14"/>
      <c r="E16" s="11"/>
      <c r="F16" s="10" t="s">
        <v>28</v>
      </c>
      <c r="G16" s="51" t="s">
        <v>389</v>
      </c>
      <c r="H16" s="51" t="s">
        <v>389</v>
      </c>
      <c r="I16" s="51" t="s">
        <v>389</v>
      </c>
      <c r="J16" s="51" t="s">
        <v>389</v>
      </c>
      <c r="K16" s="51" t="s">
        <v>15</v>
      </c>
      <c r="L16" s="51" t="s">
        <v>389</v>
      </c>
      <c r="M16" s="51" t="s">
        <v>389</v>
      </c>
      <c r="N16" s="51" t="s">
        <v>389</v>
      </c>
      <c r="O16" s="51" t="s">
        <v>389</v>
      </c>
      <c r="P16" s="51" t="s">
        <v>15</v>
      </c>
      <c r="Q16" s="51" t="s">
        <v>389</v>
      </c>
      <c r="R16" s="51" t="s">
        <v>389</v>
      </c>
      <c r="S16" s="51" t="s">
        <v>389</v>
      </c>
      <c r="T16" s="51" t="s">
        <v>15</v>
      </c>
      <c r="U16" s="51" t="s">
        <v>15</v>
      </c>
      <c r="V16" s="51" t="s">
        <v>389</v>
      </c>
      <c r="W16" s="51" t="s">
        <v>24</v>
      </c>
      <c r="X16" s="51" t="s">
        <v>389</v>
      </c>
      <c r="Y16" s="51" t="s">
        <v>389</v>
      </c>
      <c r="Z16" s="51" t="s">
        <v>59</v>
      </c>
      <c r="AA16" s="51" t="s">
        <v>15</v>
      </c>
      <c r="AB16" s="51" t="s">
        <v>389</v>
      </c>
      <c r="AC16" s="51" t="s">
        <v>15</v>
      </c>
      <c r="AD16" s="51" t="s">
        <v>389</v>
      </c>
      <c r="AE16" s="51" t="s">
        <v>15</v>
      </c>
      <c r="AF16" s="51" t="s">
        <v>389</v>
      </c>
      <c r="AG16" s="51" t="s">
        <v>389</v>
      </c>
      <c r="AH16" s="51" t="s">
        <v>389</v>
      </c>
      <c r="AI16" s="49" t="s">
        <v>15</v>
      </c>
      <c r="AK16" s="32">
        <f t="shared" si="1"/>
        <v>7</v>
      </c>
      <c r="AL16" s="32">
        <f t="shared" si="2"/>
        <v>1</v>
      </c>
      <c r="AM16" s="32">
        <f t="shared" si="3"/>
        <v>1</v>
      </c>
      <c r="AN16" s="32">
        <f t="shared" si="4"/>
        <v>9</v>
      </c>
      <c r="AO16" s="57">
        <f t="shared" si="5"/>
        <v>0.77777777777777779</v>
      </c>
      <c r="AP16" s="56">
        <f t="shared" si="6"/>
        <v>0.1111111111111111</v>
      </c>
      <c r="AQ16" s="56">
        <f t="shared" si="7"/>
        <v>0.1111111111111111</v>
      </c>
    </row>
    <row r="17" spans="1:43" ht="15.75" x14ac:dyDescent="0.25">
      <c r="A17" s="9"/>
      <c r="B17" s="10"/>
      <c r="C17" s="11" t="s">
        <v>29</v>
      </c>
      <c r="D17" s="14"/>
      <c r="E17" s="11"/>
      <c r="F17" s="10" t="s">
        <v>30</v>
      </c>
      <c r="G17" s="51" t="s">
        <v>389</v>
      </c>
      <c r="H17" s="51" t="s">
        <v>15</v>
      </c>
      <c r="I17" s="51" t="s">
        <v>389</v>
      </c>
      <c r="J17" s="51" t="s">
        <v>389</v>
      </c>
      <c r="K17" s="51" t="s">
        <v>389</v>
      </c>
      <c r="L17" s="51" t="s">
        <v>15</v>
      </c>
      <c r="M17" s="51" t="s">
        <v>389</v>
      </c>
      <c r="N17" s="51" t="s">
        <v>389</v>
      </c>
      <c r="O17" s="51" t="s">
        <v>389</v>
      </c>
      <c r="P17" s="51" t="s">
        <v>389</v>
      </c>
      <c r="Q17" s="51" t="s">
        <v>389</v>
      </c>
      <c r="R17" s="51" t="s">
        <v>389</v>
      </c>
      <c r="S17" s="51" t="s">
        <v>389</v>
      </c>
      <c r="T17" s="51" t="s">
        <v>15</v>
      </c>
      <c r="U17" s="51" t="s">
        <v>389</v>
      </c>
      <c r="V17" s="51" t="s">
        <v>389</v>
      </c>
      <c r="W17" s="51" t="s">
        <v>389</v>
      </c>
      <c r="X17" s="51" t="s">
        <v>389</v>
      </c>
      <c r="Y17" s="51" t="s">
        <v>389</v>
      </c>
      <c r="Z17" s="51" t="s">
        <v>389</v>
      </c>
      <c r="AA17" s="51" t="s">
        <v>389</v>
      </c>
      <c r="AB17" s="51" t="s">
        <v>389</v>
      </c>
      <c r="AC17" s="51" t="s">
        <v>389</v>
      </c>
      <c r="AD17" s="51" t="s">
        <v>389</v>
      </c>
      <c r="AE17" s="51" t="s">
        <v>389</v>
      </c>
      <c r="AF17" s="51" t="s">
        <v>389</v>
      </c>
      <c r="AG17" s="51" t="s">
        <v>389</v>
      </c>
      <c r="AH17" s="51" t="s">
        <v>15</v>
      </c>
      <c r="AI17" s="49" t="s">
        <v>15</v>
      </c>
      <c r="AK17" s="32">
        <f t="shared" si="1"/>
        <v>4</v>
      </c>
      <c r="AL17" s="32">
        <f t="shared" si="2"/>
        <v>0</v>
      </c>
      <c r="AM17" s="32">
        <f t="shared" si="3"/>
        <v>0</v>
      </c>
      <c r="AN17" s="32">
        <f t="shared" si="4"/>
        <v>4</v>
      </c>
      <c r="AO17" s="57">
        <f t="shared" si="5"/>
        <v>1</v>
      </c>
      <c r="AP17" s="56">
        <f t="shared" si="6"/>
        <v>0</v>
      </c>
      <c r="AQ17" s="56">
        <f t="shared" si="7"/>
        <v>0</v>
      </c>
    </row>
    <row r="18" spans="1:43" ht="15.75" x14ac:dyDescent="0.25">
      <c r="A18" s="9"/>
      <c r="B18" s="10"/>
      <c r="C18" s="11" t="s">
        <v>31</v>
      </c>
      <c r="D18" s="14"/>
      <c r="E18" s="11"/>
      <c r="F18" s="10" t="s">
        <v>32</v>
      </c>
      <c r="G18" s="51" t="s">
        <v>389</v>
      </c>
      <c r="H18" s="51" t="s">
        <v>389</v>
      </c>
      <c r="I18" s="51" t="s">
        <v>389</v>
      </c>
      <c r="J18" s="51" t="s">
        <v>15</v>
      </c>
      <c r="K18" s="51" t="s">
        <v>24</v>
      </c>
      <c r="L18" s="51" t="s">
        <v>389</v>
      </c>
      <c r="M18" s="51" t="s">
        <v>24</v>
      </c>
      <c r="N18" s="51" t="s">
        <v>389</v>
      </c>
      <c r="O18" s="51" t="s">
        <v>24</v>
      </c>
      <c r="P18" s="51" t="s">
        <v>389</v>
      </c>
      <c r="Q18" s="51" t="s">
        <v>389</v>
      </c>
      <c r="R18" s="51" t="s">
        <v>389</v>
      </c>
      <c r="S18" s="51" t="s">
        <v>389</v>
      </c>
      <c r="T18" s="51" t="s">
        <v>24</v>
      </c>
      <c r="U18" s="51" t="s">
        <v>15</v>
      </c>
      <c r="V18" s="51" t="s">
        <v>59</v>
      </c>
      <c r="W18" s="51" t="s">
        <v>389</v>
      </c>
      <c r="X18" s="51" t="s">
        <v>389</v>
      </c>
      <c r="Y18" s="51" t="s">
        <v>389</v>
      </c>
      <c r="Z18" s="51" t="s">
        <v>389</v>
      </c>
      <c r="AA18" s="51" t="s">
        <v>389</v>
      </c>
      <c r="AB18" s="51" t="s">
        <v>389</v>
      </c>
      <c r="AC18" s="51" t="s">
        <v>389</v>
      </c>
      <c r="AD18" s="51" t="s">
        <v>389</v>
      </c>
      <c r="AE18" s="51" t="s">
        <v>24</v>
      </c>
      <c r="AF18" s="51" t="s">
        <v>389</v>
      </c>
      <c r="AG18" s="51" t="s">
        <v>389</v>
      </c>
      <c r="AH18" s="51" t="s">
        <v>389</v>
      </c>
      <c r="AI18" s="49" t="s">
        <v>24</v>
      </c>
      <c r="AK18" s="32">
        <f t="shared" si="1"/>
        <v>2</v>
      </c>
      <c r="AL18" s="32">
        <f t="shared" si="2"/>
        <v>5</v>
      </c>
      <c r="AM18" s="32">
        <f t="shared" si="3"/>
        <v>1</v>
      </c>
      <c r="AN18" s="32">
        <f t="shared" si="4"/>
        <v>8</v>
      </c>
      <c r="AO18" s="56">
        <f t="shared" si="5"/>
        <v>0.25</v>
      </c>
      <c r="AP18" s="57">
        <f t="shared" si="6"/>
        <v>0.625</v>
      </c>
      <c r="AQ18" s="56">
        <f t="shared" si="7"/>
        <v>0.125</v>
      </c>
    </row>
    <row r="19" spans="1:43" ht="15.75" x14ac:dyDescent="0.25">
      <c r="A19" s="9"/>
      <c r="B19" s="10"/>
      <c r="C19" s="11" t="s">
        <v>33</v>
      </c>
      <c r="D19" s="14"/>
      <c r="E19" s="11"/>
      <c r="F19" s="10" t="s">
        <v>34</v>
      </c>
      <c r="G19" s="51" t="s">
        <v>24</v>
      </c>
      <c r="H19" s="51" t="s">
        <v>59</v>
      </c>
      <c r="I19" s="51" t="s">
        <v>24</v>
      </c>
      <c r="J19" s="51" t="s">
        <v>389</v>
      </c>
      <c r="K19" s="51" t="s">
        <v>24</v>
      </c>
      <c r="L19" s="51" t="s">
        <v>24</v>
      </c>
      <c r="M19" s="51" t="s">
        <v>24</v>
      </c>
      <c r="N19" s="51" t="s">
        <v>24</v>
      </c>
      <c r="O19" s="51" t="s">
        <v>24</v>
      </c>
      <c r="P19" s="51" t="s">
        <v>24</v>
      </c>
      <c r="Q19" s="51" t="s">
        <v>389</v>
      </c>
      <c r="R19" s="51" t="s">
        <v>24</v>
      </c>
      <c r="S19" s="51" t="s">
        <v>24</v>
      </c>
      <c r="T19" s="51" t="s">
        <v>24</v>
      </c>
      <c r="U19" s="51" t="s">
        <v>24</v>
      </c>
      <c r="V19" s="51" t="s">
        <v>389</v>
      </c>
      <c r="W19" s="51" t="s">
        <v>15</v>
      </c>
      <c r="X19" s="51" t="s">
        <v>24</v>
      </c>
      <c r="Y19" s="51" t="s">
        <v>24</v>
      </c>
      <c r="Z19" s="51" t="s">
        <v>24</v>
      </c>
      <c r="AA19" s="51" t="s">
        <v>24</v>
      </c>
      <c r="AB19" s="51" t="s">
        <v>24</v>
      </c>
      <c r="AC19" s="51" t="s">
        <v>24</v>
      </c>
      <c r="AD19" s="51" t="s">
        <v>24</v>
      </c>
      <c r="AE19" s="51" t="s">
        <v>24</v>
      </c>
      <c r="AF19" s="51" t="s">
        <v>24</v>
      </c>
      <c r="AG19" s="51" t="s">
        <v>24</v>
      </c>
      <c r="AH19" s="51" t="s">
        <v>24</v>
      </c>
      <c r="AI19" s="49" t="s">
        <v>24</v>
      </c>
      <c r="AK19" s="32">
        <f t="shared" si="1"/>
        <v>1</v>
      </c>
      <c r="AL19" s="32">
        <f t="shared" si="2"/>
        <v>23</v>
      </c>
      <c r="AM19" s="32">
        <f t="shared" si="3"/>
        <v>1</v>
      </c>
      <c r="AN19" s="32">
        <f t="shared" si="4"/>
        <v>25</v>
      </c>
      <c r="AO19" s="56">
        <f t="shared" si="5"/>
        <v>0.04</v>
      </c>
      <c r="AP19" s="57">
        <f t="shared" si="6"/>
        <v>0.92</v>
      </c>
      <c r="AQ19" s="56">
        <f t="shared" si="7"/>
        <v>0.04</v>
      </c>
    </row>
    <row r="20" spans="1:43" ht="15.75" x14ac:dyDescent="0.25">
      <c r="A20" s="9"/>
      <c r="B20" s="10"/>
      <c r="C20" s="11" t="s">
        <v>35</v>
      </c>
      <c r="D20" s="14"/>
      <c r="E20" s="11"/>
      <c r="F20" s="10" t="s">
        <v>36</v>
      </c>
      <c r="G20" s="51" t="s">
        <v>389</v>
      </c>
      <c r="H20" s="51" t="s">
        <v>389</v>
      </c>
      <c r="I20" s="51" t="s">
        <v>389</v>
      </c>
      <c r="J20" s="51" t="s">
        <v>389</v>
      </c>
      <c r="K20" s="51" t="s">
        <v>389</v>
      </c>
      <c r="L20" s="51" t="s">
        <v>389</v>
      </c>
      <c r="M20" s="51" t="s">
        <v>24</v>
      </c>
      <c r="N20" s="51" t="s">
        <v>389</v>
      </c>
      <c r="O20" s="51" t="s">
        <v>389</v>
      </c>
      <c r="P20" s="51" t="s">
        <v>15</v>
      </c>
      <c r="Q20" s="51" t="s">
        <v>389</v>
      </c>
      <c r="R20" s="51" t="s">
        <v>389</v>
      </c>
      <c r="S20" s="51" t="s">
        <v>389</v>
      </c>
      <c r="T20" s="51" t="s">
        <v>389</v>
      </c>
      <c r="U20" s="51" t="s">
        <v>389</v>
      </c>
      <c r="V20" s="51" t="s">
        <v>389</v>
      </c>
      <c r="W20" s="51" t="s">
        <v>389</v>
      </c>
      <c r="X20" s="51" t="s">
        <v>389</v>
      </c>
      <c r="Y20" s="51" t="s">
        <v>24</v>
      </c>
      <c r="Z20" s="51" t="s">
        <v>389</v>
      </c>
      <c r="AA20" s="51" t="s">
        <v>389</v>
      </c>
      <c r="AB20" s="51" t="s">
        <v>15</v>
      </c>
      <c r="AC20" s="51" t="s">
        <v>389</v>
      </c>
      <c r="AD20" s="51" t="s">
        <v>389</v>
      </c>
      <c r="AE20" s="51" t="s">
        <v>15</v>
      </c>
      <c r="AF20" s="51" t="s">
        <v>389</v>
      </c>
      <c r="AG20" s="51" t="s">
        <v>389</v>
      </c>
      <c r="AH20" s="51" t="s">
        <v>389</v>
      </c>
      <c r="AI20" s="49" t="s">
        <v>15</v>
      </c>
      <c r="AK20" s="32">
        <f t="shared" si="1"/>
        <v>3</v>
      </c>
      <c r="AL20" s="32">
        <f t="shared" si="2"/>
        <v>2</v>
      </c>
      <c r="AM20" s="32">
        <f t="shared" si="3"/>
        <v>0</v>
      </c>
      <c r="AN20" s="32">
        <f t="shared" si="4"/>
        <v>5</v>
      </c>
      <c r="AO20" s="57">
        <f t="shared" si="5"/>
        <v>0.6</v>
      </c>
      <c r="AP20" s="56">
        <f t="shared" si="6"/>
        <v>0.4</v>
      </c>
      <c r="AQ20" s="56">
        <f t="shared" si="7"/>
        <v>0</v>
      </c>
    </row>
    <row r="21" spans="1:43" ht="15.75" x14ac:dyDescent="0.25">
      <c r="A21" s="9"/>
      <c r="B21" s="10"/>
      <c r="C21" s="11" t="s">
        <v>37</v>
      </c>
      <c r="D21" s="14"/>
      <c r="E21" s="11"/>
      <c r="F21" s="10" t="s">
        <v>38</v>
      </c>
      <c r="G21" s="51" t="s">
        <v>15</v>
      </c>
      <c r="H21" s="51" t="s">
        <v>59</v>
      </c>
      <c r="I21" s="51" t="s">
        <v>15</v>
      </c>
      <c r="J21" s="51" t="s">
        <v>389</v>
      </c>
      <c r="K21" s="51" t="s">
        <v>15</v>
      </c>
      <c r="L21" s="51" t="s">
        <v>15</v>
      </c>
      <c r="M21" s="51" t="s">
        <v>24</v>
      </c>
      <c r="N21" s="51" t="s">
        <v>15</v>
      </c>
      <c r="O21" s="51" t="s">
        <v>15</v>
      </c>
      <c r="P21" s="51" t="s">
        <v>15</v>
      </c>
      <c r="Q21" s="51" t="s">
        <v>15</v>
      </c>
      <c r="R21" s="51" t="s">
        <v>24</v>
      </c>
      <c r="S21" s="51" t="s">
        <v>15</v>
      </c>
      <c r="T21" s="51" t="s">
        <v>15</v>
      </c>
      <c r="U21" s="51" t="s">
        <v>15</v>
      </c>
      <c r="V21" s="51" t="s">
        <v>15</v>
      </c>
      <c r="W21" s="51" t="s">
        <v>389</v>
      </c>
      <c r="X21" s="51" t="s">
        <v>24</v>
      </c>
      <c r="Y21" s="51" t="s">
        <v>15</v>
      </c>
      <c r="Z21" s="51" t="s">
        <v>15</v>
      </c>
      <c r="AA21" s="51" t="s">
        <v>389</v>
      </c>
      <c r="AB21" s="51" t="s">
        <v>15</v>
      </c>
      <c r="AC21" s="51" t="s">
        <v>15</v>
      </c>
      <c r="AD21" s="51" t="s">
        <v>15</v>
      </c>
      <c r="AE21" s="51" t="s">
        <v>15</v>
      </c>
      <c r="AF21" s="51" t="s">
        <v>15</v>
      </c>
      <c r="AG21" s="51" t="s">
        <v>389</v>
      </c>
      <c r="AH21" s="51" t="s">
        <v>15</v>
      </c>
      <c r="AI21" s="49" t="s">
        <v>15</v>
      </c>
      <c r="AK21" s="32">
        <f t="shared" si="1"/>
        <v>20</v>
      </c>
      <c r="AL21" s="32">
        <f t="shared" si="2"/>
        <v>3</v>
      </c>
      <c r="AM21" s="32">
        <f t="shared" si="3"/>
        <v>1</v>
      </c>
      <c r="AN21" s="32">
        <f t="shared" si="4"/>
        <v>24</v>
      </c>
      <c r="AO21" s="57">
        <f t="shared" si="5"/>
        <v>0.83333333333333337</v>
      </c>
      <c r="AP21" s="56">
        <f t="shared" si="6"/>
        <v>0.125</v>
      </c>
      <c r="AQ21" s="56">
        <f t="shared" si="7"/>
        <v>4.1666666666666664E-2</v>
      </c>
    </row>
    <row r="22" spans="1:43" ht="15.75" x14ac:dyDescent="0.25">
      <c r="A22" s="9"/>
      <c r="B22" s="10"/>
      <c r="C22" s="11" t="s">
        <v>39</v>
      </c>
      <c r="D22" s="14"/>
      <c r="E22" s="11"/>
      <c r="F22" s="10" t="s">
        <v>40</v>
      </c>
      <c r="G22" s="51" t="s">
        <v>389</v>
      </c>
      <c r="H22" s="51" t="s">
        <v>59</v>
      </c>
      <c r="I22" s="51" t="s">
        <v>389</v>
      </c>
      <c r="J22" s="51" t="s">
        <v>389</v>
      </c>
      <c r="K22" s="51" t="s">
        <v>389</v>
      </c>
      <c r="L22" s="51" t="s">
        <v>389</v>
      </c>
      <c r="M22" s="51" t="s">
        <v>389</v>
      </c>
      <c r="N22" s="51" t="s">
        <v>389</v>
      </c>
      <c r="O22" s="51" t="s">
        <v>389</v>
      </c>
      <c r="P22" s="51" t="s">
        <v>389</v>
      </c>
      <c r="Q22" s="51" t="s">
        <v>389</v>
      </c>
      <c r="R22" s="51" t="s">
        <v>24</v>
      </c>
      <c r="S22" s="51" t="s">
        <v>24</v>
      </c>
      <c r="T22" s="51" t="s">
        <v>24</v>
      </c>
      <c r="U22" s="51" t="s">
        <v>15</v>
      </c>
      <c r="V22" s="51" t="s">
        <v>389</v>
      </c>
      <c r="W22" s="51" t="s">
        <v>389</v>
      </c>
      <c r="X22" s="51" t="s">
        <v>389</v>
      </c>
      <c r="Y22" s="51" t="s">
        <v>389</v>
      </c>
      <c r="Z22" s="51" t="s">
        <v>389</v>
      </c>
      <c r="AA22" s="51" t="s">
        <v>389</v>
      </c>
      <c r="AB22" s="51" t="s">
        <v>389</v>
      </c>
      <c r="AC22" s="51" t="s">
        <v>389</v>
      </c>
      <c r="AD22" s="51" t="s">
        <v>24</v>
      </c>
      <c r="AE22" s="51" t="s">
        <v>389</v>
      </c>
      <c r="AF22" s="51" t="s">
        <v>15</v>
      </c>
      <c r="AG22" s="51" t="s">
        <v>15</v>
      </c>
      <c r="AH22" s="51" t="s">
        <v>389</v>
      </c>
      <c r="AI22" s="49" t="s">
        <v>24</v>
      </c>
      <c r="AK22" s="32">
        <f t="shared" si="1"/>
        <v>3</v>
      </c>
      <c r="AL22" s="32">
        <f t="shared" si="2"/>
        <v>4</v>
      </c>
      <c r="AM22" s="32">
        <f t="shared" si="3"/>
        <v>1</v>
      </c>
      <c r="AN22" s="32">
        <f t="shared" si="4"/>
        <v>8</v>
      </c>
      <c r="AO22" s="56">
        <f t="shared" si="5"/>
        <v>0.375</v>
      </c>
      <c r="AP22" s="57">
        <f t="shared" si="6"/>
        <v>0.5</v>
      </c>
      <c r="AQ22" s="56">
        <f t="shared" si="7"/>
        <v>0.125</v>
      </c>
    </row>
    <row r="23" spans="1:43" ht="15.75" x14ac:dyDescent="0.25">
      <c r="A23" s="9"/>
      <c r="B23" s="10"/>
      <c r="C23" s="11" t="s">
        <v>41</v>
      </c>
      <c r="D23" s="14"/>
      <c r="E23" s="11"/>
      <c r="F23" s="10" t="s">
        <v>42</v>
      </c>
      <c r="G23" s="51" t="s">
        <v>389</v>
      </c>
      <c r="H23" s="51" t="s">
        <v>15</v>
      </c>
      <c r="I23" s="51" t="s">
        <v>389</v>
      </c>
      <c r="J23" s="51" t="s">
        <v>389</v>
      </c>
      <c r="K23" s="51" t="s">
        <v>389</v>
      </c>
      <c r="L23" s="51" t="s">
        <v>389</v>
      </c>
      <c r="M23" s="51" t="s">
        <v>389</v>
      </c>
      <c r="N23" s="51" t="s">
        <v>389</v>
      </c>
      <c r="O23" s="51" t="s">
        <v>389</v>
      </c>
      <c r="P23" s="51" t="s">
        <v>389</v>
      </c>
      <c r="Q23" s="51" t="s">
        <v>389</v>
      </c>
      <c r="R23" s="51" t="s">
        <v>389</v>
      </c>
      <c r="S23" s="51" t="s">
        <v>389</v>
      </c>
      <c r="T23" s="51" t="s">
        <v>24</v>
      </c>
      <c r="U23" s="51" t="s">
        <v>389</v>
      </c>
      <c r="V23" s="51" t="s">
        <v>389</v>
      </c>
      <c r="W23" s="51" t="s">
        <v>389</v>
      </c>
      <c r="X23" s="51" t="s">
        <v>389</v>
      </c>
      <c r="Y23" s="51" t="s">
        <v>389</v>
      </c>
      <c r="Z23" s="51" t="s">
        <v>389</v>
      </c>
      <c r="AA23" s="51" t="s">
        <v>389</v>
      </c>
      <c r="AB23" s="51" t="s">
        <v>389</v>
      </c>
      <c r="AC23" s="51" t="s">
        <v>24</v>
      </c>
      <c r="AD23" s="51" t="s">
        <v>389</v>
      </c>
      <c r="AE23" s="51" t="s">
        <v>389</v>
      </c>
      <c r="AF23" s="51" t="s">
        <v>389</v>
      </c>
      <c r="AG23" s="51" t="s">
        <v>15</v>
      </c>
      <c r="AH23" s="51" t="s">
        <v>24</v>
      </c>
      <c r="AI23" s="49" t="s">
        <v>24</v>
      </c>
      <c r="AK23" s="32">
        <f t="shared" si="1"/>
        <v>2</v>
      </c>
      <c r="AL23" s="32">
        <f t="shared" si="2"/>
        <v>3</v>
      </c>
      <c r="AM23" s="32">
        <f t="shared" si="3"/>
        <v>0</v>
      </c>
      <c r="AN23" s="32">
        <f t="shared" si="4"/>
        <v>5</v>
      </c>
      <c r="AO23" s="56">
        <f t="shared" si="5"/>
        <v>0.4</v>
      </c>
      <c r="AP23" s="57">
        <f t="shared" si="6"/>
        <v>0.6</v>
      </c>
      <c r="AQ23" s="56">
        <f t="shared" si="7"/>
        <v>0</v>
      </c>
    </row>
    <row r="24" spans="1:43" ht="15.75" x14ac:dyDescent="0.25">
      <c r="A24" s="9"/>
      <c r="B24" s="10"/>
      <c r="C24" s="11" t="s">
        <v>43</v>
      </c>
      <c r="D24" s="14"/>
      <c r="E24" s="11"/>
      <c r="F24" s="10" t="s">
        <v>44</v>
      </c>
      <c r="G24" s="51" t="s">
        <v>389</v>
      </c>
      <c r="H24" s="51" t="s">
        <v>389</v>
      </c>
      <c r="I24" s="51" t="s">
        <v>389</v>
      </c>
      <c r="J24" s="51" t="s">
        <v>389</v>
      </c>
      <c r="K24" s="51" t="s">
        <v>389</v>
      </c>
      <c r="L24" s="51" t="s">
        <v>389</v>
      </c>
      <c r="M24" s="51" t="s">
        <v>389</v>
      </c>
      <c r="N24" s="51" t="s">
        <v>389</v>
      </c>
      <c r="O24" s="51" t="s">
        <v>389</v>
      </c>
      <c r="P24" s="51" t="s">
        <v>389</v>
      </c>
      <c r="Q24" s="51" t="s">
        <v>389</v>
      </c>
      <c r="R24" s="51" t="s">
        <v>389</v>
      </c>
      <c r="S24" s="51" t="s">
        <v>389</v>
      </c>
      <c r="T24" s="51" t="s">
        <v>24</v>
      </c>
      <c r="U24" s="51" t="s">
        <v>389</v>
      </c>
      <c r="V24" s="51" t="s">
        <v>389</v>
      </c>
      <c r="W24" s="51" t="s">
        <v>389</v>
      </c>
      <c r="X24" s="51" t="s">
        <v>389</v>
      </c>
      <c r="Y24" s="51" t="s">
        <v>389</v>
      </c>
      <c r="Z24" s="51" t="s">
        <v>24</v>
      </c>
      <c r="AA24" s="51" t="s">
        <v>389</v>
      </c>
      <c r="AB24" s="51" t="s">
        <v>389</v>
      </c>
      <c r="AC24" s="51" t="s">
        <v>389</v>
      </c>
      <c r="AD24" s="51" t="s">
        <v>389</v>
      </c>
      <c r="AE24" s="51" t="s">
        <v>389</v>
      </c>
      <c r="AF24" s="51" t="s">
        <v>389</v>
      </c>
      <c r="AG24" s="51" t="s">
        <v>15</v>
      </c>
      <c r="AH24" s="51" t="s">
        <v>389</v>
      </c>
      <c r="AI24" s="49" t="s">
        <v>24</v>
      </c>
      <c r="AK24" s="32">
        <f t="shared" si="1"/>
        <v>1</v>
      </c>
      <c r="AL24" s="32">
        <f t="shared" si="2"/>
        <v>2</v>
      </c>
      <c r="AM24" s="32">
        <f t="shared" si="3"/>
        <v>0</v>
      </c>
      <c r="AN24" s="32">
        <f t="shared" si="4"/>
        <v>3</v>
      </c>
      <c r="AO24" s="57">
        <f t="shared" si="5"/>
        <v>0.33333333333333331</v>
      </c>
      <c r="AP24" s="56">
        <f t="shared" si="6"/>
        <v>0.66666666666666663</v>
      </c>
      <c r="AQ24" s="56">
        <f t="shared" si="7"/>
        <v>0</v>
      </c>
    </row>
    <row r="25" spans="1:43" ht="15.75" x14ac:dyDescent="0.25">
      <c r="A25" s="20"/>
      <c r="B25" s="20"/>
      <c r="C25" s="21" t="s">
        <v>45</v>
      </c>
      <c r="D25" s="14"/>
      <c r="E25" s="21"/>
      <c r="F25" s="10" t="s">
        <v>46</v>
      </c>
      <c r="G25" s="51" t="s">
        <v>389</v>
      </c>
      <c r="H25" s="51" t="s">
        <v>389</v>
      </c>
      <c r="I25" s="51" t="s">
        <v>389</v>
      </c>
      <c r="J25" s="51" t="s">
        <v>389</v>
      </c>
      <c r="K25" s="51" t="s">
        <v>24</v>
      </c>
      <c r="L25" s="51" t="s">
        <v>389</v>
      </c>
      <c r="M25" s="51" t="s">
        <v>24</v>
      </c>
      <c r="N25" s="51" t="s">
        <v>389</v>
      </c>
      <c r="O25" s="51" t="s">
        <v>389</v>
      </c>
      <c r="P25" s="51" t="s">
        <v>389</v>
      </c>
      <c r="Q25" s="51" t="s">
        <v>389</v>
      </c>
      <c r="R25" s="51" t="s">
        <v>389</v>
      </c>
      <c r="S25" s="51" t="s">
        <v>389</v>
      </c>
      <c r="T25" s="51" t="s">
        <v>389</v>
      </c>
      <c r="U25" s="51" t="s">
        <v>15</v>
      </c>
      <c r="V25" s="51" t="s">
        <v>389</v>
      </c>
      <c r="W25" s="51" t="s">
        <v>389</v>
      </c>
      <c r="X25" s="51" t="s">
        <v>389</v>
      </c>
      <c r="Y25" s="51" t="s">
        <v>389</v>
      </c>
      <c r="Z25" s="51" t="s">
        <v>389</v>
      </c>
      <c r="AA25" s="51" t="s">
        <v>389</v>
      </c>
      <c r="AB25" s="51" t="s">
        <v>389</v>
      </c>
      <c r="AC25" s="51" t="s">
        <v>15</v>
      </c>
      <c r="AD25" s="51" t="s">
        <v>389</v>
      </c>
      <c r="AE25" s="51" t="s">
        <v>389</v>
      </c>
      <c r="AF25" s="51" t="s">
        <v>389</v>
      </c>
      <c r="AG25" s="51" t="s">
        <v>389</v>
      </c>
      <c r="AH25" s="51" t="s">
        <v>389</v>
      </c>
      <c r="AI25" s="49" t="s">
        <v>15</v>
      </c>
      <c r="AK25" s="32">
        <f t="shared" si="1"/>
        <v>2</v>
      </c>
      <c r="AL25" s="32">
        <f t="shared" si="2"/>
        <v>2</v>
      </c>
      <c r="AM25" s="32">
        <f t="shared" si="3"/>
        <v>0</v>
      </c>
      <c r="AN25" s="32">
        <f t="shared" si="4"/>
        <v>4</v>
      </c>
      <c r="AO25" s="57">
        <f t="shared" si="5"/>
        <v>0.5</v>
      </c>
      <c r="AP25" s="59">
        <f t="shared" si="6"/>
        <v>0.5</v>
      </c>
      <c r="AQ25" s="56">
        <f t="shared" si="7"/>
        <v>0</v>
      </c>
    </row>
    <row r="26" spans="1:43" ht="15.75" x14ac:dyDescent="0.25">
      <c r="A26" s="9"/>
      <c r="B26" s="10" t="s">
        <v>47</v>
      </c>
      <c r="C26" s="11"/>
      <c r="D26" s="14"/>
      <c r="E26" s="10" t="s">
        <v>48</v>
      </c>
      <c r="F26" s="11"/>
      <c r="G26" s="51" t="s">
        <v>389</v>
      </c>
      <c r="H26" s="51" t="s">
        <v>389</v>
      </c>
      <c r="I26" s="51" t="s">
        <v>389</v>
      </c>
      <c r="J26" s="51" t="s">
        <v>389</v>
      </c>
      <c r="K26" s="51" t="s">
        <v>389</v>
      </c>
      <c r="L26" s="51" t="s">
        <v>389</v>
      </c>
      <c r="M26" s="51" t="s">
        <v>389</v>
      </c>
      <c r="N26" s="51" t="s">
        <v>389</v>
      </c>
      <c r="O26" s="51" t="s">
        <v>389</v>
      </c>
      <c r="P26" s="51" t="s">
        <v>389</v>
      </c>
      <c r="Q26" s="51" t="s">
        <v>389</v>
      </c>
      <c r="R26" s="51" t="s">
        <v>389</v>
      </c>
      <c r="S26" s="51" t="s">
        <v>389</v>
      </c>
      <c r="T26" s="51" t="s">
        <v>389</v>
      </c>
      <c r="U26" s="51" t="s">
        <v>389</v>
      </c>
      <c r="V26" s="51" t="s">
        <v>389</v>
      </c>
      <c r="W26" s="51" t="s">
        <v>389</v>
      </c>
      <c r="X26" s="51" t="s">
        <v>389</v>
      </c>
      <c r="Y26" s="51" t="s">
        <v>389</v>
      </c>
      <c r="Z26" s="51" t="s">
        <v>389</v>
      </c>
      <c r="AA26" s="51" t="s">
        <v>389</v>
      </c>
      <c r="AB26" s="51" t="s">
        <v>389</v>
      </c>
      <c r="AC26" s="51" t="s">
        <v>389</v>
      </c>
      <c r="AD26" s="51" t="s">
        <v>389</v>
      </c>
      <c r="AE26" s="51" t="s">
        <v>389</v>
      </c>
      <c r="AF26" s="51" t="s">
        <v>389</v>
      </c>
      <c r="AG26" s="51" t="s">
        <v>389</v>
      </c>
      <c r="AH26" s="51" t="s">
        <v>389</v>
      </c>
      <c r="AI26" s="49"/>
      <c r="AK26" s="32">
        <f t="shared" si="1"/>
        <v>0</v>
      </c>
      <c r="AL26" s="32">
        <f t="shared" si="2"/>
        <v>0</v>
      </c>
      <c r="AM26" s="32">
        <f t="shared" si="3"/>
        <v>0</v>
      </c>
      <c r="AN26" s="32">
        <f t="shared" si="4"/>
        <v>0</v>
      </c>
      <c r="AO26" s="56">
        <f t="shared" si="5"/>
        <v>0</v>
      </c>
      <c r="AP26" s="56">
        <f t="shared" si="6"/>
        <v>0</v>
      </c>
      <c r="AQ26" s="56">
        <f t="shared" si="7"/>
        <v>0</v>
      </c>
    </row>
    <row r="27" spans="1:43" ht="15.75" x14ac:dyDescent="0.25">
      <c r="A27" s="9"/>
      <c r="B27" s="10"/>
      <c r="C27" s="11" t="s">
        <v>49</v>
      </c>
      <c r="D27" s="14"/>
      <c r="E27" s="11"/>
      <c r="F27" s="10" t="s">
        <v>50</v>
      </c>
      <c r="G27" s="51" t="s">
        <v>389</v>
      </c>
      <c r="H27" s="51" t="s">
        <v>389</v>
      </c>
      <c r="I27" s="51" t="s">
        <v>389</v>
      </c>
      <c r="J27" s="51" t="s">
        <v>389</v>
      </c>
      <c r="K27" s="51" t="s">
        <v>389</v>
      </c>
      <c r="L27" s="51" t="s">
        <v>389</v>
      </c>
      <c r="M27" s="51" t="s">
        <v>389</v>
      </c>
      <c r="N27" s="51" t="s">
        <v>389</v>
      </c>
      <c r="O27" s="51" t="s">
        <v>389</v>
      </c>
      <c r="P27" s="51" t="s">
        <v>389</v>
      </c>
      <c r="Q27" s="51" t="s">
        <v>389</v>
      </c>
      <c r="R27" s="51" t="s">
        <v>389</v>
      </c>
      <c r="S27" s="51" t="s">
        <v>389</v>
      </c>
      <c r="T27" s="51" t="s">
        <v>389</v>
      </c>
      <c r="U27" s="51" t="s">
        <v>389</v>
      </c>
      <c r="V27" s="51" t="s">
        <v>59</v>
      </c>
      <c r="W27" s="51" t="s">
        <v>59</v>
      </c>
      <c r="X27" s="51" t="s">
        <v>389</v>
      </c>
      <c r="Y27" s="51" t="s">
        <v>15</v>
      </c>
      <c r="Z27" s="51" t="s">
        <v>389</v>
      </c>
      <c r="AA27" s="51" t="s">
        <v>15</v>
      </c>
      <c r="AB27" s="51" t="s">
        <v>59</v>
      </c>
      <c r="AC27" s="51" t="s">
        <v>389</v>
      </c>
      <c r="AD27" s="51" t="s">
        <v>59</v>
      </c>
      <c r="AE27" s="51" t="s">
        <v>389</v>
      </c>
      <c r="AF27" s="51" t="s">
        <v>389</v>
      </c>
      <c r="AG27" s="51" t="s">
        <v>389</v>
      </c>
      <c r="AH27" s="51" t="s">
        <v>389</v>
      </c>
      <c r="AI27" s="49" t="s">
        <v>59</v>
      </c>
      <c r="AK27" s="32">
        <f t="shared" si="1"/>
        <v>2</v>
      </c>
      <c r="AL27" s="32">
        <f t="shared" si="2"/>
        <v>0</v>
      </c>
      <c r="AM27" s="32">
        <f t="shared" si="3"/>
        <v>4</v>
      </c>
      <c r="AN27" s="32">
        <f t="shared" si="4"/>
        <v>6</v>
      </c>
      <c r="AO27" s="56">
        <f t="shared" si="5"/>
        <v>0.33333333333333331</v>
      </c>
      <c r="AP27" s="56">
        <f t="shared" si="6"/>
        <v>0</v>
      </c>
      <c r="AQ27" s="57">
        <f t="shared" si="7"/>
        <v>0.66666666666666663</v>
      </c>
    </row>
    <row r="28" spans="1:43" ht="15.75" x14ac:dyDescent="0.25">
      <c r="A28" s="9"/>
      <c r="B28" s="10"/>
      <c r="C28" s="11" t="s">
        <v>51</v>
      </c>
      <c r="D28" s="14"/>
      <c r="E28" s="11"/>
      <c r="F28" s="10" t="s">
        <v>52</v>
      </c>
      <c r="G28" s="51" t="s">
        <v>15</v>
      </c>
      <c r="H28" s="51" t="s">
        <v>59</v>
      </c>
      <c r="I28" s="51" t="s">
        <v>389</v>
      </c>
      <c r="J28" s="51" t="s">
        <v>389</v>
      </c>
      <c r="K28" s="51" t="s">
        <v>15</v>
      </c>
      <c r="L28" s="51" t="s">
        <v>389</v>
      </c>
      <c r="M28" s="51" t="s">
        <v>389</v>
      </c>
      <c r="N28" s="51" t="s">
        <v>59</v>
      </c>
      <c r="O28" s="51" t="s">
        <v>389</v>
      </c>
      <c r="P28" s="51" t="s">
        <v>389</v>
      </c>
      <c r="Q28" s="51" t="s">
        <v>389</v>
      </c>
      <c r="R28" s="51" t="s">
        <v>389</v>
      </c>
      <c r="S28" s="51" t="s">
        <v>389</v>
      </c>
      <c r="T28" s="51" t="s">
        <v>389</v>
      </c>
      <c r="U28" s="51" t="s">
        <v>389</v>
      </c>
      <c r="V28" s="51" t="s">
        <v>389</v>
      </c>
      <c r="W28" s="51" t="s">
        <v>389</v>
      </c>
      <c r="X28" s="51" t="s">
        <v>389</v>
      </c>
      <c r="Y28" s="51" t="s">
        <v>389</v>
      </c>
      <c r="Z28" s="51" t="s">
        <v>389</v>
      </c>
      <c r="AA28" s="51" t="s">
        <v>389</v>
      </c>
      <c r="AB28" s="51" t="s">
        <v>389</v>
      </c>
      <c r="AC28" s="51" t="s">
        <v>389</v>
      </c>
      <c r="AD28" s="51" t="s">
        <v>389</v>
      </c>
      <c r="AE28" s="51" t="s">
        <v>389</v>
      </c>
      <c r="AF28" s="51" t="s">
        <v>389</v>
      </c>
      <c r="AG28" s="51" t="s">
        <v>389</v>
      </c>
      <c r="AH28" s="51" t="s">
        <v>389</v>
      </c>
      <c r="AI28" s="49" t="s">
        <v>15</v>
      </c>
      <c r="AK28" s="32">
        <f t="shared" si="1"/>
        <v>2</v>
      </c>
      <c r="AL28" s="32">
        <f t="shared" si="2"/>
        <v>0</v>
      </c>
      <c r="AM28" s="32">
        <f t="shared" si="3"/>
        <v>2</v>
      </c>
      <c r="AN28" s="32">
        <f t="shared" si="4"/>
        <v>4</v>
      </c>
      <c r="AO28" s="59">
        <f t="shared" si="5"/>
        <v>0.5</v>
      </c>
      <c r="AP28" s="56">
        <f t="shared" si="6"/>
        <v>0</v>
      </c>
      <c r="AQ28" s="57">
        <f t="shared" si="7"/>
        <v>0.5</v>
      </c>
    </row>
    <row r="29" spans="1:43" ht="15.75" x14ac:dyDescent="0.25">
      <c r="A29" s="9"/>
      <c r="B29" s="10"/>
      <c r="C29" s="11" t="s">
        <v>53</v>
      </c>
      <c r="D29" s="14"/>
      <c r="E29" s="11"/>
      <c r="F29" s="10" t="s">
        <v>54</v>
      </c>
      <c r="G29" s="51" t="s">
        <v>389</v>
      </c>
      <c r="H29" s="51" t="s">
        <v>15</v>
      </c>
      <c r="I29" s="51" t="s">
        <v>389</v>
      </c>
      <c r="J29" s="51" t="s">
        <v>389</v>
      </c>
      <c r="K29" s="51" t="s">
        <v>389</v>
      </c>
      <c r="L29" s="51" t="s">
        <v>59</v>
      </c>
      <c r="M29" s="51" t="s">
        <v>389</v>
      </c>
      <c r="N29" s="51" t="s">
        <v>389</v>
      </c>
      <c r="O29" s="51" t="s">
        <v>15</v>
      </c>
      <c r="P29" s="51" t="s">
        <v>15</v>
      </c>
      <c r="Q29" s="51" t="s">
        <v>15</v>
      </c>
      <c r="R29" s="51" t="s">
        <v>59</v>
      </c>
      <c r="S29" s="51" t="s">
        <v>389</v>
      </c>
      <c r="T29" s="51" t="s">
        <v>59</v>
      </c>
      <c r="U29" s="51" t="s">
        <v>15</v>
      </c>
      <c r="V29" s="51" t="s">
        <v>59</v>
      </c>
      <c r="W29" s="51" t="s">
        <v>389</v>
      </c>
      <c r="X29" s="51" t="s">
        <v>59</v>
      </c>
      <c r="Y29" s="51" t="s">
        <v>389</v>
      </c>
      <c r="Z29" s="51" t="s">
        <v>59</v>
      </c>
      <c r="AA29" s="51" t="s">
        <v>389</v>
      </c>
      <c r="AB29" s="51" t="s">
        <v>389</v>
      </c>
      <c r="AC29" s="51" t="s">
        <v>15</v>
      </c>
      <c r="AD29" s="51" t="s">
        <v>389</v>
      </c>
      <c r="AE29" s="51" t="s">
        <v>389</v>
      </c>
      <c r="AF29" s="51" t="s">
        <v>15</v>
      </c>
      <c r="AG29" s="51" t="s">
        <v>389</v>
      </c>
      <c r="AH29" s="51" t="s">
        <v>15</v>
      </c>
      <c r="AI29" s="49" t="s">
        <v>15</v>
      </c>
      <c r="AK29" s="32">
        <f t="shared" si="1"/>
        <v>8</v>
      </c>
      <c r="AL29" s="32">
        <f t="shared" si="2"/>
        <v>0</v>
      </c>
      <c r="AM29" s="32">
        <f t="shared" si="3"/>
        <v>6</v>
      </c>
      <c r="AN29" s="32">
        <f t="shared" si="4"/>
        <v>14</v>
      </c>
      <c r="AO29" s="57">
        <f t="shared" si="5"/>
        <v>0.5714285714285714</v>
      </c>
      <c r="AP29" s="56">
        <f t="shared" si="6"/>
        <v>0</v>
      </c>
      <c r="AQ29" s="56">
        <f t="shared" si="7"/>
        <v>0.42857142857142855</v>
      </c>
    </row>
    <row r="30" spans="1:43" ht="15.75" x14ac:dyDescent="0.25">
      <c r="A30" s="9"/>
      <c r="B30" s="10"/>
      <c r="C30" s="11" t="s">
        <v>55</v>
      </c>
      <c r="D30" s="14"/>
      <c r="E30" s="11"/>
      <c r="F30" s="10" t="s">
        <v>56</v>
      </c>
      <c r="G30" s="51" t="s">
        <v>389</v>
      </c>
      <c r="H30" s="51" t="s">
        <v>59</v>
      </c>
      <c r="I30" s="51" t="s">
        <v>389</v>
      </c>
      <c r="J30" s="51" t="s">
        <v>389</v>
      </c>
      <c r="K30" s="51" t="s">
        <v>15</v>
      </c>
      <c r="L30" s="51" t="s">
        <v>389</v>
      </c>
      <c r="M30" s="51" t="s">
        <v>389</v>
      </c>
      <c r="N30" s="51" t="s">
        <v>389</v>
      </c>
      <c r="O30" s="51" t="s">
        <v>15</v>
      </c>
      <c r="P30" s="51" t="s">
        <v>389</v>
      </c>
      <c r="Q30" s="51" t="s">
        <v>15</v>
      </c>
      <c r="R30" s="51" t="s">
        <v>389</v>
      </c>
      <c r="S30" s="51" t="s">
        <v>389</v>
      </c>
      <c r="T30" s="51" t="s">
        <v>389</v>
      </c>
      <c r="U30" s="51" t="s">
        <v>59</v>
      </c>
      <c r="V30" s="51" t="s">
        <v>389</v>
      </c>
      <c r="W30" s="51" t="s">
        <v>389</v>
      </c>
      <c r="X30" s="51" t="s">
        <v>15</v>
      </c>
      <c r="Y30" s="51" t="s">
        <v>389</v>
      </c>
      <c r="Z30" s="51" t="s">
        <v>389</v>
      </c>
      <c r="AA30" s="51" t="s">
        <v>389</v>
      </c>
      <c r="AB30" s="51" t="s">
        <v>389</v>
      </c>
      <c r="AC30" s="51" t="s">
        <v>15</v>
      </c>
      <c r="AD30" s="51" t="s">
        <v>389</v>
      </c>
      <c r="AE30" s="51" t="s">
        <v>389</v>
      </c>
      <c r="AF30" s="51" t="s">
        <v>389</v>
      </c>
      <c r="AG30" s="51" t="s">
        <v>389</v>
      </c>
      <c r="AH30" s="51" t="s">
        <v>15</v>
      </c>
      <c r="AI30" s="49" t="s">
        <v>15</v>
      </c>
      <c r="AK30" s="32">
        <f t="shared" si="1"/>
        <v>6</v>
      </c>
      <c r="AL30" s="32">
        <f t="shared" si="2"/>
        <v>0</v>
      </c>
      <c r="AM30" s="32">
        <f t="shared" si="3"/>
        <v>2</v>
      </c>
      <c r="AN30" s="32">
        <f t="shared" si="4"/>
        <v>8</v>
      </c>
      <c r="AO30" s="57">
        <f t="shared" si="5"/>
        <v>0.75</v>
      </c>
      <c r="AP30" s="56">
        <f t="shared" si="6"/>
        <v>0</v>
      </c>
      <c r="AQ30" s="56">
        <f t="shared" si="7"/>
        <v>0.25</v>
      </c>
    </row>
    <row r="31" spans="1:43" ht="15.75" x14ac:dyDescent="0.25">
      <c r="A31" s="9"/>
      <c r="B31" s="10"/>
      <c r="C31" s="11" t="s">
        <v>57</v>
      </c>
      <c r="D31" s="14"/>
      <c r="E31" s="11"/>
      <c r="F31" s="10" t="s">
        <v>58</v>
      </c>
      <c r="G31" s="51" t="s">
        <v>389</v>
      </c>
      <c r="H31" s="51" t="s">
        <v>389</v>
      </c>
      <c r="I31" s="51" t="s">
        <v>15</v>
      </c>
      <c r="J31" s="51" t="s">
        <v>59</v>
      </c>
      <c r="K31" s="51" t="s">
        <v>389</v>
      </c>
      <c r="L31" s="51" t="s">
        <v>389</v>
      </c>
      <c r="M31" s="51" t="s">
        <v>59</v>
      </c>
      <c r="N31" s="51" t="s">
        <v>59</v>
      </c>
      <c r="O31" s="51" t="s">
        <v>15</v>
      </c>
      <c r="P31" s="51" t="s">
        <v>59</v>
      </c>
      <c r="Q31" s="51" t="s">
        <v>59</v>
      </c>
      <c r="R31" s="51" t="s">
        <v>59</v>
      </c>
      <c r="S31" s="51" t="s">
        <v>59</v>
      </c>
      <c r="T31" s="51" t="s">
        <v>24</v>
      </c>
      <c r="U31" s="51" t="s">
        <v>15</v>
      </c>
      <c r="V31" s="51" t="s">
        <v>389</v>
      </c>
      <c r="W31" s="51" t="s">
        <v>59</v>
      </c>
      <c r="X31" s="51" t="s">
        <v>389</v>
      </c>
      <c r="Y31" s="51" t="s">
        <v>59</v>
      </c>
      <c r="Z31" s="51" t="s">
        <v>389</v>
      </c>
      <c r="AA31" s="51" t="s">
        <v>59</v>
      </c>
      <c r="AB31" s="51" t="s">
        <v>389</v>
      </c>
      <c r="AC31" s="51" t="s">
        <v>389</v>
      </c>
      <c r="AD31" s="51" t="s">
        <v>389</v>
      </c>
      <c r="AE31" s="51" t="s">
        <v>59</v>
      </c>
      <c r="AF31" s="51" t="s">
        <v>389</v>
      </c>
      <c r="AG31" s="51" t="s">
        <v>15</v>
      </c>
      <c r="AH31" s="51" t="s">
        <v>389</v>
      </c>
      <c r="AI31" s="49" t="s">
        <v>59</v>
      </c>
      <c r="AK31" s="32">
        <f t="shared" si="1"/>
        <v>4</v>
      </c>
      <c r="AL31" s="32">
        <f t="shared" si="2"/>
        <v>1</v>
      </c>
      <c r="AM31" s="32">
        <f t="shared" si="3"/>
        <v>11</v>
      </c>
      <c r="AN31" s="32">
        <f t="shared" si="4"/>
        <v>16</v>
      </c>
      <c r="AO31" s="56">
        <f t="shared" si="5"/>
        <v>0.25</v>
      </c>
      <c r="AP31" s="56">
        <f t="shared" si="6"/>
        <v>6.25E-2</v>
      </c>
      <c r="AQ31" s="57">
        <f t="shared" si="7"/>
        <v>0.6875</v>
      </c>
    </row>
    <row r="32" spans="1:43" ht="15.75" x14ac:dyDescent="0.25">
      <c r="A32" s="9"/>
      <c r="B32" s="10"/>
      <c r="C32" s="11" t="s">
        <v>60</v>
      </c>
      <c r="D32" s="14"/>
      <c r="E32" s="11"/>
      <c r="F32" s="10" t="s">
        <v>61</v>
      </c>
      <c r="G32" s="51" t="s">
        <v>389</v>
      </c>
      <c r="H32" s="51" t="s">
        <v>59</v>
      </c>
      <c r="I32" s="51" t="s">
        <v>389</v>
      </c>
      <c r="J32" s="51" t="s">
        <v>389</v>
      </c>
      <c r="K32" s="51" t="s">
        <v>15</v>
      </c>
      <c r="L32" s="51" t="s">
        <v>389</v>
      </c>
      <c r="M32" s="51" t="s">
        <v>389</v>
      </c>
      <c r="N32" s="51" t="s">
        <v>389</v>
      </c>
      <c r="O32" s="51" t="s">
        <v>15</v>
      </c>
      <c r="P32" s="51" t="s">
        <v>389</v>
      </c>
      <c r="Q32" s="51" t="s">
        <v>15</v>
      </c>
      <c r="R32" s="51" t="s">
        <v>59</v>
      </c>
      <c r="S32" s="51" t="s">
        <v>15</v>
      </c>
      <c r="T32" s="51" t="s">
        <v>24</v>
      </c>
      <c r="U32" s="51" t="s">
        <v>15</v>
      </c>
      <c r="V32" s="51" t="s">
        <v>389</v>
      </c>
      <c r="W32" s="51" t="s">
        <v>389</v>
      </c>
      <c r="X32" s="51" t="s">
        <v>15</v>
      </c>
      <c r="Y32" s="51" t="s">
        <v>15</v>
      </c>
      <c r="Z32" s="51" t="s">
        <v>15</v>
      </c>
      <c r="AA32" s="51" t="s">
        <v>389</v>
      </c>
      <c r="AB32" s="51" t="s">
        <v>389</v>
      </c>
      <c r="AC32" s="51" t="s">
        <v>15</v>
      </c>
      <c r="AD32" s="51" t="s">
        <v>389</v>
      </c>
      <c r="AE32" s="51" t="s">
        <v>15</v>
      </c>
      <c r="AF32" s="51" t="s">
        <v>389</v>
      </c>
      <c r="AG32" s="51" t="s">
        <v>389</v>
      </c>
      <c r="AH32" s="51" t="s">
        <v>15</v>
      </c>
      <c r="AI32" s="49" t="s">
        <v>15</v>
      </c>
      <c r="AK32" s="32">
        <f t="shared" si="1"/>
        <v>11</v>
      </c>
      <c r="AL32" s="32">
        <f t="shared" si="2"/>
        <v>1</v>
      </c>
      <c r="AM32" s="32">
        <f t="shared" si="3"/>
        <v>2</v>
      </c>
      <c r="AN32" s="32">
        <f t="shared" si="4"/>
        <v>14</v>
      </c>
      <c r="AO32" s="57">
        <f t="shared" si="5"/>
        <v>0.7857142857142857</v>
      </c>
      <c r="AP32" s="56">
        <f t="shared" si="6"/>
        <v>7.1428571428571425E-2</v>
      </c>
      <c r="AQ32" s="56">
        <f t="shared" si="7"/>
        <v>0.14285714285714285</v>
      </c>
    </row>
    <row r="33" spans="1:43" ht="15.75" x14ac:dyDescent="0.25">
      <c r="A33" s="9"/>
      <c r="B33" s="10"/>
      <c r="C33" s="11" t="s">
        <v>62</v>
      </c>
      <c r="D33" s="14"/>
      <c r="E33" s="11"/>
      <c r="F33" s="10" t="s">
        <v>63</v>
      </c>
      <c r="G33" s="51" t="s">
        <v>59</v>
      </c>
      <c r="H33" s="51" t="s">
        <v>59</v>
      </c>
      <c r="I33" s="51" t="s">
        <v>389</v>
      </c>
      <c r="J33" s="51" t="s">
        <v>389</v>
      </c>
      <c r="K33" s="51" t="s">
        <v>59</v>
      </c>
      <c r="L33" s="51" t="s">
        <v>389</v>
      </c>
      <c r="M33" s="51" t="s">
        <v>389</v>
      </c>
      <c r="N33" s="51" t="s">
        <v>389</v>
      </c>
      <c r="O33" s="51" t="s">
        <v>389</v>
      </c>
      <c r="P33" s="51" t="s">
        <v>389</v>
      </c>
      <c r="Q33" s="51" t="s">
        <v>24</v>
      </c>
      <c r="R33" s="51" t="s">
        <v>24</v>
      </c>
      <c r="S33" s="51" t="s">
        <v>389</v>
      </c>
      <c r="T33" s="51" t="s">
        <v>24</v>
      </c>
      <c r="U33" s="51" t="s">
        <v>24</v>
      </c>
      <c r="V33" s="51" t="s">
        <v>389</v>
      </c>
      <c r="W33" s="51" t="s">
        <v>389</v>
      </c>
      <c r="X33" s="51" t="s">
        <v>24</v>
      </c>
      <c r="Y33" s="51" t="s">
        <v>24</v>
      </c>
      <c r="Z33" s="51" t="s">
        <v>24</v>
      </c>
      <c r="AA33" s="51" t="s">
        <v>389</v>
      </c>
      <c r="AB33" s="51" t="s">
        <v>389</v>
      </c>
      <c r="AC33" s="51" t="s">
        <v>15</v>
      </c>
      <c r="AD33" s="51" t="s">
        <v>389</v>
      </c>
      <c r="AE33" s="51" t="s">
        <v>389</v>
      </c>
      <c r="AF33" s="51" t="s">
        <v>389</v>
      </c>
      <c r="AG33" s="51" t="s">
        <v>389</v>
      </c>
      <c r="AH33" s="51" t="s">
        <v>24</v>
      </c>
      <c r="AI33" s="49" t="s">
        <v>24</v>
      </c>
      <c r="AK33" s="32">
        <f t="shared" si="1"/>
        <v>1</v>
      </c>
      <c r="AL33" s="32">
        <f t="shared" si="2"/>
        <v>8</v>
      </c>
      <c r="AM33" s="32">
        <f t="shared" si="3"/>
        <v>3</v>
      </c>
      <c r="AN33" s="32">
        <f t="shared" si="4"/>
        <v>12</v>
      </c>
      <c r="AO33" s="56">
        <f t="shared" si="5"/>
        <v>8.3333333333333329E-2</v>
      </c>
      <c r="AP33" s="57">
        <f t="shared" si="6"/>
        <v>0.66666666666666663</v>
      </c>
      <c r="AQ33" s="59">
        <f t="shared" si="7"/>
        <v>0.25</v>
      </c>
    </row>
    <row r="34" spans="1:43" ht="15.75" x14ac:dyDescent="0.25">
      <c r="A34" s="10"/>
      <c r="B34" s="10"/>
      <c r="C34" s="11" t="s">
        <v>64</v>
      </c>
      <c r="D34" s="10"/>
      <c r="E34" s="11"/>
      <c r="F34" s="10" t="s">
        <v>65</v>
      </c>
      <c r="G34" s="51" t="s">
        <v>389</v>
      </c>
      <c r="H34" s="51" t="s">
        <v>389</v>
      </c>
      <c r="I34" s="51" t="s">
        <v>389</v>
      </c>
      <c r="J34" s="51" t="s">
        <v>389</v>
      </c>
      <c r="K34" s="51" t="s">
        <v>389</v>
      </c>
      <c r="L34" s="51" t="s">
        <v>389</v>
      </c>
      <c r="M34" s="51" t="s">
        <v>59</v>
      </c>
      <c r="N34" s="51" t="s">
        <v>389</v>
      </c>
      <c r="O34" s="51" t="s">
        <v>15</v>
      </c>
      <c r="P34" s="51" t="s">
        <v>389</v>
      </c>
      <c r="Q34" s="51" t="s">
        <v>24</v>
      </c>
      <c r="R34" s="51" t="s">
        <v>24</v>
      </c>
      <c r="S34" s="51" t="s">
        <v>389</v>
      </c>
      <c r="T34" s="51" t="s">
        <v>389</v>
      </c>
      <c r="U34" s="51" t="s">
        <v>389</v>
      </c>
      <c r="V34" s="51" t="s">
        <v>389</v>
      </c>
      <c r="W34" s="51" t="s">
        <v>389</v>
      </c>
      <c r="X34" s="51" t="s">
        <v>389</v>
      </c>
      <c r="Y34" s="51" t="s">
        <v>389</v>
      </c>
      <c r="Z34" s="51" t="s">
        <v>389</v>
      </c>
      <c r="AA34" s="51" t="s">
        <v>389</v>
      </c>
      <c r="AB34" s="51" t="s">
        <v>389</v>
      </c>
      <c r="AC34" s="51" t="s">
        <v>59</v>
      </c>
      <c r="AD34" s="51" t="s">
        <v>389</v>
      </c>
      <c r="AE34" s="51" t="s">
        <v>24</v>
      </c>
      <c r="AF34" s="51" t="s">
        <v>24</v>
      </c>
      <c r="AG34" s="51" t="s">
        <v>24</v>
      </c>
      <c r="AH34" s="51" t="s">
        <v>24</v>
      </c>
      <c r="AI34" s="49" t="s">
        <v>24</v>
      </c>
      <c r="AK34" s="32">
        <f t="shared" si="1"/>
        <v>1</v>
      </c>
      <c r="AL34" s="32">
        <f t="shared" si="2"/>
        <v>6</v>
      </c>
      <c r="AM34" s="32">
        <f t="shared" si="3"/>
        <v>2</v>
      </c>
      <c r="AN34" s="32">
        <f t="shared" si="4"/>
        <v>9</v>
      </c>
      <c r="AO34" s="56">
        <f t="shared" si="5"/>
        <v>0.1111111111111111</v>
      </c>
      <c r="AP34" s="57">
        <f t="shared" si="6"/>
        <v>0.66666666666666663</v>
      </c>
      <c r="AQ34" s="56">
        <f t="shared" si="7"/>
        <v>0.22222222222222221</v>
      </c>
    </row>
    <row r="35" spans="1:43" ht="15.75" x14ac:dyDescent="0.25">
      <c r="A35" s="10"/>
      <c r="B35" s="10"/>
      <c r="C35" s="11" t="s">
        <v>66</v>
      </c>
      <c r="D35" s="10"/>
      <c r="E35" s="10"/>
      <c r="F35" s="10" t="s">
        <v>67</v>
      </c>
      <c r="G35" s="51" t="s">
        <v>389</v>
      </c>
      <c r="H35" s="51" t="s">
        <v>59</v>
      </c>
      <c r="I35" s="51" t="s">
        <v>389</v>
      </c>
      <c r="J35" s="51" t="s">
        <v>389</v>
      </c>
      <c r="K35" s="51" t="s">
        <v>15</v>
      </c>
      <c r="L35" s="51" t="s">
        <v>389</v>
      </c>
      <c r="M35" s="51" t="s">
        <v>389</v>
      </c>
      <c r="N35" s="51" t="s">
        <v>389</v>
      </c>
      <c r="O35" s="51" t="s">
        <v>15</v>
      </c>
      <c r="P35" s="51" t="s">
        <v>389</v>
      </c>
      <c r="Q35" s="51" t="s">
        <v>15</v>
      </c>
      <c r="R35" s="51" t="s">
        <v>389</v>
      </c>
      <c r="S35" s="51" t="s">
        <v>389</v>
      </c>
      <c r="T35" s="51" t="s">
        <v>389</v>
      </c>
      <c r="U35" s="51" t="s">
        <v>15</v>
      </c>
      <c r="V35" s="51" t="s">
        <v>389</v>
      </c>
      <c r="W35" s="51" t="s">
        <v>389</v>
      </c>
      <c r="X35" s="51" t="s">
        <v>389</v>
      </c>
      <c r="Y35" s="51" t="s">
        <v>389</v>
      </c>
      <c r="Z35" s="51" t="s">
        <v>389</v>
      </c>
      <c r="AA35" s="51" t="s">
        <v>389</v>
      </c>
      <c r="AB35" s="51" t="s">
        <v>389</v>
      </c>
      <c r="AC35" s="51" t="s">
        <v>389</v>
      </c>
      <c r="AD35" s="51" t="s">
        <v>389</v>
      </c>
      <c r="AE35" s="51" t="s">
        <v>389</v>
      </c>
      <c r="AF35" s="51" t="s">
        <v>389</v>
      </c>
      <c r="AG35" s="51" t="s">
        <v>389</v>
      </c>
      <c r="AH35" s="51" t="s">
        <v>389</v>
      </c>
      <c r="AI35" s="49" t="s">
        <v>15</v>
      </c>
      <c r="AK35" s="32">
        <f t="shared" si="1"/>
        <v>4</v>
      </c>
      <c r="AL35" s="32">
        <f t="shared" si="2"/>
        <v>0</v>
      </c>
      <c r="AM35" s="32">
        <f t="shared" si="3"/>
        <v>1</v>
      </c>
      <c r="AN35" s="32">
        <f t="shared" si="4"/>
        <v>5</v>
      </c>
      <c r="AO35" s="57">
        <f t="shared" si="5"/>
        <v>0.8</v>
      </c>
      <c r="AP35" s="56">
        <f t="shared" si="6"/>
        <v>0</v>
      </c>
      <c r="AQ35" s="56">
        <f t="shared" si="7"/>
        <v>0.2</v>
      </c>
    </row>
    <row r="36" spans="1:43" ht="15.75" x14ac:dyDescent="0.25">
      <c r="A36" s="10"/>
      <c r="B36" s="10"/>
      <c r="C36" s="11" t="s">
        <v>68</v>
      </c>
      <c r="D36" s="10"/>
      <c r="E36" s="11"/>
      <c r="F36" s="10" t="s">
        <v>69</v>
      </c>
      <c r="G36" s="51" t="s">
        <v>389</v>
      </c>
      <c r="H36" s="51" t="s">
        <v>59</v>
      </c>
      <c r="I36" s="51" t="s">
        <v>389</v>
      </c>
      <c r="J36" s="51" t="s">
        <v>389</v>
      </c>
      <c r="K36" s="51" t="s">
        <v>59</v>
      </c>
      <c r="L36" s="51" t="s">
        <v>389</v>
      </c>
      <c r="M36" s="51" t="s">
        <v>59</v>
      </c>
      <c r="N36" s="51" t="s">
        <v>389</v>
      </c>
      <c r="O36" s="51" t="s">
        <v>389</v>
      </c>
      <c r="P36" s="51" t="s">
        <v>389</v>
      </c>
      <c r="Q36" s="51" t="s">
        <v>15</v>
      </c>
      <c r="R36" s="51" t="s">
        <v>59</v>
      </c>
      <c r="S36" s="51" t="s">
        <v>389</v>
      </c>
      <c r="T36" s="51" t="s">
        <v>389</v>
      </c>
      <c r="U36" s="51" t="s">
        <v>59</v>
      </c>
      <c r="V36" s="51" t="s">
        <v>389</v>
      </c>
      <c r="W36" s="51" t="s">
        <v>389</v>
      </c>
      <c r="X36" s="51" t="s">
        <v>15</v>
      </c>
      <c r="Y36" s="51" t="s">
        <v>389</v>
      </c>
      <c r="Z36" s="51" t="s">
        <v>389</v>
      </c>
      <c r="AA36" s="51" t="s">
        <v>389</v>
      </c>
      <c r="AB36" s="51" t="s">
        <v>389</v>
      </c>
      <c r="AC36" s="51" t="s">
        <v>59</v>
      </c>
      <c r="AD36" s="51" t="s">
        <v>389</v>
      </c>
      <c r="AE36" s="51" t="s">
        <v>389</v>
      </c>
      <c r="AF36" s="51" t="s">
        <v>389</v>
      </c>
      <c r="AG36" s="51" t="s">
        <v>389</v>
      </c>
      <c r="AH36" s="51" t="s">
        <v>389</v>
      </c>
      <c r="AI36" s="49" t="s">
        <v>59</v>
      </c>
      <c r="AK36" s="32">
        <f t="shared" si="1"/>
        <v>2</v>
      </c>
      <c r="AL36" s="32">
        <f t="shared" si="2"/>
        <v>0</v>
      </c>
      <c r="AM36" s="32">
        <f t="shared" si="3"/>
        <v>6</v>
      </c>
      <c r="AN36" s="32">
        <f t="shared" si="4"/>
        <v>8</v>
      </c>
      <c r="AO36" s="59">
        <f t="shared" si="5"/>
        <v>0.25</v>
      </c>
      <c r="AP36" s="56">
        <f t="shared" si="6"/>
        <v>0</v>
      </c>
      <c r="AQ36" s="57">
        <f t="shared" si="7"/>
        <v>0.75</v>
      </c>
    </row>
    <row r="37" spans="1:43" ht="15.75" x14ac:dyDescent="0.25">
      <c r="A37" s="10"/>
      <c r="B37" s="10"/>
      <c r="C37" s="11" t="s">
        <v>70</v>
      </c>
      <c r="D37" s="10"/>
      <c r="E37" s="10"/>
      <c r="F37" s="10" t="s">
        <v>71</v>
      </c>
      <c r="G37" s="51" t="s">
        <v>389</v>
      </c>
      <c r="H37" s="51" t="s">
        <v>389</v>
      </c>
      <c r="I37" s="51" t="s">
        <v>389</v>
      </c>
      <c r="J37" s="51" t="s">
        <v>389</v>
      </c>
      <c r="K37" s="51" t="s">
        <v>389</v>
      </c>
      <c r="L37" s="51" t="s">
        <v>15</v>
      </c>
      <c r="M37" s="51" t="s">
        <v>389</v>
      </c>
      <c r="N37" s="51" t="s">
        <v>389</v>
      </c>
      <c r="O37" s="51" t="s">
        <v>389</v>
      </c>
      <c r="P37" s="51" t="s">
        <v>389</v>
      </c>
      <c r="Q37" s="51" t="s">
        <v>389</v>
      </c>
      <c r="R37" s="51" t="s">
        <v>389</v>
      </c>
      <c r="S37" s="51" t="s">
        <v>389</v>
      </c>
      <c r="T37" s="51" t="s">
        <v>389</v>
      </c>
      <c r="U37" s="51" t="s">
        <v>15</v>
      </c>
      <c r="V37" s="51" t="s">
        <v>389</v>
      </c>
      <c r="W37" s="51" t="s">
        <v>389</v>
      </c>
      <c r="X37" s="51" t="s">
        <v>389</v>
      </c>
      <c r="Y37" s="51" t="s">
        <v>389</v>
      </c>
      <c r="Z37" s="51" t="s">
        <v>389</v>
      </c>
      <c r="AA37" s="51" t="s">
        <v>389</v>
      </c>
      <c r="AB37" s="51" t="s">
        <v>389</v>
      </c>
      <c r="AC37" s="51" t="s">
        <v>389</v>
      </c>
      <c r="AD37" s="51" t="s">
        <v>389</v>
      </c>
      <c r="AE37" s="51" t="s">
        <v>389</v>
      </c>
      <c r="AF37" s="51" t="s">
        <v>389</v>
      </c>
      <c r="AG37" s="51" t="s">
        <v>389</v>
      </c>
      <c r="AH37" s="51" t="s">
        <v>389</v>
      </c>
      <c r="AI37" s="49" t="s">
        <v>15</v>
      </c>
      <c r="AK37" s="32">
        <f t="shared" si="1"/>
        <v>2</v>
      </c>
      <c r="AL37" s="32">
        <f t="shared" si="2"/>
        <v>0</v>
      </c>
      <c r="AM37" s="32">
        <f t="shared" si="3"/>
        <v>0</v>
      </c>
      <c r="AN37" s="32">
        <f t="shared" si="4"/>
        <v>2</v>
      </c>
      <c r="AO37" s="57">
        <f t="shared" si="5"/>
        <v>1</v>
      </c>
      <c r="AP37" s="56">
        <f t="shared" si="6"/>
        <v>0</v>
      </c>
      <c r="AQ37" s="56">
        <f t="shared" si="7"/>
        <v>0</v>
      </c>
    </row>
    <row r="38" spans="1:43" ht="15.75" x14ac:dyDescent="0.25">
      <c r="A38" s="10"/>
      <c r="B38" s="10"/>
      <c r="C38" s="11" t="s">
        <v>72</v>
      </c>
      <c r="D38" s="10"/>
      <c r="E38" s="23"/>
      <c r="F38" s="10" t="s">
        <v>73</v>
      </c>
      <c r="G38" s="51" t="s">
        <v>389</v>
      </c>
      <c r="H38" s="51" t="s">
        <v>15</v>
      </c>
      <c r="I38" s="51" t="s">
        <v>389</v>
      </c>
      <c r="J38" s="51" t="s">
        <v>389</v>
      </c>
      <c r="K38" s="51" t="s">
        <v>389</v>
      </c>
      <c r="L38" s="51" t="s">
        <v>389</v>
      </c>
      <c r="M38" s="51" t="s">
        <v>389</v>
      </c>
      <c r="N38" s="51" t="s">
        <v>389</v>
      </c>
      <c r="O38" s="51" t="s">
        <v>389</v>
      </c>
      <c r="P38" s="51" t="s">
        <v>389</v>
      </c>
      <c r="Q38" s="51" t="s">
        <v>389</v>
      </c>
      <c r="R38" s="51" t="s">
        <v>389</v>
      </c>
      <c r="S38" s="51" t="s">
        <v>389</v>
      </c>
      <c r="T38" s="51" t="s">
        <v>389</v>
      </c>
      <c r="U38" s="51" t="s">
        <v>389</v>
      </c>
      <c r="V38" s="51" t="s">
        <v>389</v>
      </c>
      <c r="W38" s="51" t="s">
        <v>389</v>
      </c>
      <c r="X38" s="51" t="s">
        <v>389</v>
      </c>
      <c r="Y38" s="51" t="s">
        <v>389</v>
      </c>
      <c r="Z38" s="51" t="s">
        <v>389</v>
      </c>
      <c r="AA38" s="51" t="s">
        <v>389</v>
      </c>
      <c r="AB38" s="51" t="s">
        <v>389</v>
      </c>
      <c r="AC38" s="51" t="s">
        <v>389</v>
      </c>
      <c r="AD38" s="51" t="s">
        <v>389</v>
      </c>
      <c r="AE38" s="51" t="s">
        <v>389</v>
      </c>
      <c r="AF38" s="51" t="s">
        <v>389</v>
      </c>
      <c r="AG38" s="51" t="s">
        <v>389</v>
      </c>
      <c r="AH38" s="51" t="s">
        <v>24</v>
      </c>
      <c r="AI38" s="49" t="s">
        <v>15</v>
      </c>
      <c r="AK38" s="32">
        <f t="shared" si="1"/>
        <v>1</v>
      </c>
      <c r="AL38" s="32">
        <f t="shared" si="2"/>
        <v>1</v>
      </c>
      <c r="AM38" s="32">
        <f t="shared" si="3"/>
        <v>0</v>
      </c>
      <c r="AN38" s="32">
        <f t="shared" si="4"/>
        <v>2</v>
      </c>
      <c r="AO38" s="57">
        <f t="shared" si="5"/>
        <v>0.5</v>
      </c>
      <c r="AP38" s="56">
        <f t="shared" si="6"/>
        <v>0.5</v>
      </c>
      <c r="AQ38" s="56">
        <f t="shared" si="7"/>
        <v>0</v>
      </c>
    </row>
    <row r="39" spans="1:43" ht="15.75" x14ac:dyDescent="0.25">
      <c r="A39" s="10"/>
      <c r="B39" s="10"/>
      <c r="C39" s="11" t="s">
        <v>74</v>
      </c>
      <c r="D39" s="10"/>
      <c r="E39" s="10"/>
      <c r="F39" s="10" t="s">
        <v>75</v>
      </c>
      <c r="G39" s="51" t="s">
        <v>389</v>
      </c>
      <c r="H39" s="51" t="s">
        <v>389</v>
      </c>
      <c r="I39" s="51" t="s">
        <v>389</v>
      </c>
      <c r="J39" s="51" t="s">
        <v>389</v>
      </c>
      <c r="K39" s="51" t="s">
        <v>389</v>
      </c>
      <c r="L39" s="51" t="s">
        <v>389</v>
      </c>
      <c r="M39" s="51" t="s">
        <v>389</v>
      </c>
      <c r="N39" s="51" t="s">
        <v>389</v>
      </c>
      <c r="O39" s="51" t="s">
        <v>389</v>
      </c>
      <c r="P39" s="51" t="s">
        <v>389</v>
      </c>
      <c r="Q39" s="51" t="s">
        <v>389</v>
      </c>
      <c r="R39" s="51" t="s">
        <v>389</v>
      </c>
      <c r="S39" s="51" t="s">
        <v>389</v>
      </c>
      <c r="T39" s="51" t="s">
        <v>389</v>
      </c>
      <c r="U39" s="51" t="s">
        <v>389</v>
      </c>
      <c r="V39" s="51" t="s">
        <v>389</v>
      </c>
      <c r="W39" s="51" t="s">
        <v>389</v>
      </c>
      <c r="X39" s="51" t="s">
        <v>389</v>
      </c>
      <c r="Y39" s="51" t="s">
        <v>389</v>
      </c>
      <c r="Z39" s="51" t="s">
        <v>389</v>
      </c>
      <c r="AA39" s="51" t="s">
        <v>389</v>
      </c>
      <c r="AB39" s="51" t="s">
        <v>389</v>
      </c>
      <c r="AC39" s="51" t="s">
        <v>389</v>
      </c>
      <c r="AD39" s="51" t="s">
        <v>389</v>
      </c>
      <c r="AE39" s="51" t="s">
        <v>389</v>
      </c>
      <c r="AF39" s="51" t="s">
        <v>389</v>
      </c>
      <c r="AG39" s="51" t="s">
        <v>389</v>
      </c>
      <c r="AH39" s="51" t="s">
        <v>389</v>
      </c>
      <c r="AI39" s="49"/>
      <c r="AK39" s="32">
        <f t="shared" si="1"/>
        <v>0</v>
      </c>
      <c r="AL39" s="32">
        <f t="shared" si="2"/>
        <v>0</v>
      </c>
      <c r="AM39" s="32">
        <f t="shared" si="3"/>
        <v>0</v>
      </c>
      <c r="AN39" s="32">
        <f t="shared" si="4"/>
        <v>0</v>
      </c>
      <c r="AO39" s="56">
        <f t="shared" si="5"/>
        <v>0</v>
      </c>
      <c r="AP39" s="56">
        <f t="shared" si="6"/>
        <v>0</v>
      </c>
      <c r="AQ39" s="56">
        <f t="shared" si="7"/>
        <v>0</v>
      </c>
    </row>
    <row r="40" spans="1:43" ht="15.75" x14ac:dyDescent="0.25">
      <c r="A40" s="10"/>
      <c r="B40" s="10"/>
      <c r="C40" s="11" t="s">
        <v>76</v>
      </c>
      <c r="D40" s="10"/>
      <c r="E40" s="10"/>
      <c r="F40" s="10" t="s">
        <v>77</v>
      </c>
      <c r="G40" s="51" t="s">
        <v>389</v>
      </c>
      <c r="H40" s="51" t="s">
        <v>389</v>
      </c>
      <c r="I40" s="51" t="s">
        <v>24</v>
      </c>
      <c r="J40" s="51" t="s">
        <v>389</v>
      </c>
      <c r="K40" s="51" t="s">
        <v>389</v>
      </c>
      <c r="L40" s="51" t="s">
        <v>389</v>
      </c>
      <c r="M40" s="51" t="s">
        <v>389</v>
      </c>
      <c r="N40" s="51" t="s">
        <v>389</v>
      </c>
      <c r="O40" s="51" t="s">
        <v>389</v>
      </c>
      <c r="P40" s="51" t="s">
        <v>389</v>
      </c>
      <c r="Q40" s="51" t="s">
        <v>389</v>
      </c>
      <c r="R40" s="51" t="s">
        <v>389</v>
      </c>
      <c r="S40" s="51" t="s">
        <v>389</v>
      </c>
      <c r="T40" s="51" t="s">
        <v>389</v>
      </c>
      <c r="U40" s="51" t="s">
        <v>389</v>
      </c>
      <c r="V40" s="51" t="s">
        <v>389</v>
      </c>
      <c r="W40" s="51" t="s">
        <v>389</v>
      </c>
      <c r="X40" s="51" t="s">
        <v>389</v>
      </c>
      <c r="Y40" s="51" t="s">
        <v>389</v>
      </c>
      <c r="Z40" s="51" t="s">
        <v>389</v>
      </c>
      <c r="AA40" s="51" t="s">
        <v>389</v>
      </c>
      <c r="AB40" s="51" t="s">
        <v>389</v>
      </c>
      <c r="AC40" s="51" t="s">
        <v>389</v>
      </c>
      <c r="AD40" s="51" t="s">
        <v>389</v>
      </c>
      <c r="AE40" s="51" t="s">
        <v>389</v>
      </c>
      <c r="AF40" s="51" t="s">
        <v>389</v>
      </c>
      <c r="AG40" s="51" t="s">
        <v>389</v>
      </c>
      <c r="AH40" s="51" t="s">
        <v>389</v>
      </c>
      <c r="AI40" s="49" t="s">
        <v>24</v>
      </c>
      <c r="AK40" s="32">
        <f t="shared" si="1"/>
        <v>0</v>
      </c>
      <c r="AL40" s="32">
        <f t="shared" si="2"/>
        <v>1</v>
      </c>
      <c r="AM40" s="32">
        <f t="shared" si="3"/>
        <v>0</v>
      </c>
      <c r="AN40" s="32">
        <f t="shared" si="4"/>
        <v>1</v>
      </c>
      <c r="AO40" s="56">
        <f t="shared" si="5"/>
        <v>0</v>
      </c>
      <c r="AP40" s="57">
        <f t="shared" si="6"/>
        <v>1</v>
      </c>
      <c r="AQ40" s="56">
        <f t="shared" si="7"/>
        <v>0</v>
      </c>
    </row>
    <row r="41" spans="1:43" ht="15.75" x14ac:dyDescent="0.25">
      <c r="A41" s="10"/>
      <c r="B41" s="10"/>
      <c r="C41" s="11" t="s">
        <v>78</v>
      </c>
      <c r="D41" s="10"/>
      <c r="E41" s="10"/>
      <c r="F41" s="10" t="s">
        <v>79</v>
      </c>
      <c r="G41" s="51" t="s">
        <v>389</v>
      </c>
      <c r="H41" s="51" t="s">
        <v>389</v>
      </c>
      <c r="I41" s="51" t="s">
        <v>389</v>
      </c>
      <c r="J41" s="51" t="s">
        <v>389</v>
      </c>
      <c r="K41" s="51" t="s">
        <v>389</v>
      </c>
      <c r="L41" s="51" t="s">
        <v>24</v>
      </c>
      <c r="M41" s="51" t="s">
        <v>389</v>
      </c>
      <c r="N41" s="51" t="s">
        <v>389</v>
      </c>
      <c r="O41" s="51" t="s">
        <v>24</v>
      </c>
      <c r="P41" s="51" t="s">
        <v>389</v>
      </c>
      <c r="Q41" s="51" t="s">
        <v>24</v>
      </c>
      <c r="R41" s="51" t="s">
        <v>24</v>
      </c>
      <c r="S41" s="51" t="s">
        <v>24</v>
      </c>
      <c r="T41" s="51" t="s">
        <v>389</v>
      </c>
      <c r="U41" s="51" t="s">
        <v>389</v>
      </c>
      <c r="V41" s="51" t="s">
        <v>389</v>
      </c>
      <c r="W41" s="51" t="s">
        <v>24</v>
      </c>
      <c r="X41" s="51" t="s">
        <v>24</v>
      </c>
      <c r="Y41" s="51" t="s">
        <v>389</v>
      </c>
      <c r="Z41" s="51" t="s">
        <v>389</v>
      </c>
      <c r="AA41" s="51" t="s">
        <v>24</v>
      </c>
      <c r="AB41" s="51" t="s">
        <v>389</v>
      </c>
      <c r="AC41" s="51" t="s">
        <v>59</v>
      </c>
      <c r="AD41" s="51" t="s">
        <v>389</v>
      </c>
      <c r="AE41" s="51" t="s">
        <v>24</v>
      </c>
      <c r="AF41" s="51" t="s">
        <v>389</v>
      </c>
      <c r="AG41" s="51" t="s">
        <v>389</v>
      </c>
      <c r="AH41" s="51" t="s">
        <v>24</v>
      </c>
      <c r="AI41" s="49" t="s">
        <v>24</v>
      </c>
      <c r="AK41" s="32">
        <f t="shared" si="1"/>
        <v>0</v>
      </c>
      <c r="AL41" s="32">
        <f t="shared" si="2"/>
        <v>10</v>
      </c>
      <c r="AM41" s="32">
        <f t="shared" si="3"/>
        <v>1</v>
      </c>
      <c r="AN41" s="32">
        <f t="shared" si="4"/>
        <v>11</v>
      </c>
      <c r="AO41" s="56">
        <f t="shared" si="5"/>
        <v>0</v>
      </c>
      <c r="AP41" s="57">
        <f t="shared" si="6"/>
        <v>0.90909090909090906</v>
      </c>
      <c r="AQ41" s="56">
        <f t="shared" si="7"/>
        <v>9.0909090909090912E-2</v>
      </c>
    </row>
    <row r="42" spans="1:43" ht="15.75" x14ac:dyDescent="0.25">
      <c r="A42" s="10"/>
      <c r="B42" s="10"/>
      <c r="C42" s="11" t="s">
        <v>80</v>
      </c>
      <c r="D42" s="10"/>
      <c r="E42" s="10"/>
      <c r="F42" s="10" t="s">
        <v>81</v>
      </c>
      <c r="G42" s="51" t="s">
        <v>389</v>
      </c>
      <c r="H42" s="51" t="s">
        <v>59</v>
      </c>
      <c r="I42" s="51" t="s">
        <v>389</v>
      </c>
      <c r="J42" s="51" t="s">
        <v>389</v>
      </c>
      <c r="K42" s="51" t="s">
        <v>389</v>
      </c>
      <c r="L42" s="51" t="s">
        <v>389</v>
      </c>
      <c r="M42" s="51" t="s">
        <v>389</v>
      </c>
      <c r="N42" s="51" t="s">
        <v>389</v>
      </c>
      <c r="O42" s="51" t="s">
        <v>389</v>
      </c>
      <c r="P42" s="51" t="s">
        <v>24</v>
      </c>
      <c r="Q42" s="51" t="s">
        <v>24</v>
      </c>
      <c r="R42" s="51" t="s">
        <v>24</v>
      </c>
      <c r="S42" s="51" t="s">
        <v>389</v>
      </c>
      <c r="T42" s="51" t="s">
        <v>389</v>
      </c>
      <c r="U42" s="51" t="s">
        <v>24</v>
      </c>
      <c r="V42" s="51" t="s">
        <v>389</v>
      </c>
      <c r="W42" s="51" t="s">
        <v>389</v>
      </c>
      <c r="X42" s="51" t="s">
        <v>24</v>
      </c>
      <c r="Y42" s="51" t="s">
        <v>389</v>
      </c>
      <c r="Z42" s="51" t="s">
        <v>389</v>
      </c>
      <c r="AA42" s="51" t="s">
        <v>389</v>
      </c>
      <c r="AB42" s="51" t="s">
        <v>389</v>
      </c>
      <c r="AC42" s="51" t="s">
        <v>389</v>
      </c>
      <c r="AD42" s="51" t="s">
        <v>389</v>
      </c>
      <c r="AE42" s="51" t="s">
        <v>389</v>
      </c>
      <c r="AF42" s="51" t="s">
        <v>389</v>
      </c>
      <c r="AG42" s="51" t="s">
        <v>389</v>
      </c>
      <c r="AH42" s="51" t="s">
        <v>24</v>
      </c>
      <c r="AI42" s="49" t="s">
        <v>24</v>
      </c>
      <c r="AK42" s="32">
        <f t="shared" si="1"/>
        <v>0</v>
      </c>
      <c r="AL42" s="32">
        <f t="shared" si="2"/>
        <v>6</v>
      </c>
      <c r="AM42" s="32">
        <f t="shared" si="3"/>
        <v>1</v>
      </c>
      <c r="AN42" s="32">
        <f t="shared" si="4"/>
        <v>7</v>
      </c>
      <c r="AO42" s="56">
        <f t="shared" si="5"/>
        <v>0</v>
      </c>
      <c r="AP42" s="57">
        <f t="shared" si="6"/>
        <v>0.8571428571428571</v>
      </c>
      <c r="AQ42" s="56">
        <f t="shared" si="7"/>
        <v>0.14285714285714285</v>
      </c>
    </row>
    <row r="43" spans="1:43" ht="15.75" x14ac:dyDescent="0.25">
      <c r="A43" s="10"/>
      <c r="B43" s="10" t="s">
        <v>82</v>
      </c>
      <c r="C43" s="11"/>
      <c r="D43" s="10"/>
      <c r="E43" s="10" t="s">
        <v>83</v>
      </c>
      <c r="F43" s="10"/>
      <c r="G43" s="51" t="s">
        <v>389</v>
      </c>
      <c r="H43" s="51" t="s">
        <v>389</v>
      </c>
      <c r="I43" s="51" t="s">
        <v>389</v>
      </c>
      <c r="J43" s="51" t="s">
        <v>389</v>
      </c>
      <c r="K43" s="51" t="s">
        <v>389</v>
      </c>
      <c r="L43" s="51" t="s">
        <v>389</v>
      </c>
      <c r="M43" s="51" t="s">
        <v>389</v>
      </c>
      <c r="N43" s="51" t="s">
        <v>389</v>
      </c>
      <c r="O43" s="51" t="s">
        <v>389</v>
      </c>
      <c r="P43" s="51" t="s">
        <v>389</v>
      </c>
      <c r="Q43" s="51" t="s">
        <v>389</v>
      </c>
      <c r="R43" s="51" t="s">
        <v>389</v>
      </c>
      <c r="S43" s="51" t="s">
        <v>389</v>
      </c>
      <c r="T43" s="51" t="s">
        <v>389</v>
      </c>
      <c r="U43" s="51" t="s">
        <v>389</v>
      </c>
      <c r="V43" s="51" t="s">
        <v>389</v>
      </c>
      <c r="W43" s="51" t="s">
        <v>389</v>
      </c>
      <c r="X43" s="51" t="s">
        <v>389</v>
      </c>
      <c r="Y43" s="51" t="s">
        <v>389</v>
      </c>
      <c r="Z43" s="51" t="s">
        <v>389</v>
      </c>
      <c r="AA43" s="51" t="s">
        <v>389</v>
      </c>
      <c r="AB43" s="51" t="s">
        <v>389</v>
      </c>
      <c r="AC43" s="51" t="s">
        <v>389</v>
      </c>
      <c r="AD43" s="51" t="s">
        <v>389</v>
      </c>
      <c r="AE43" s="51" t="s">
        <v>389</v>
      </c>
      <c r="AF43" s="51" t="s">
        <v>389</v>
      </c>
      <c r="AG43" s="51" t="s">
        <v>389</v>
      </c>
      <c r="AH43" s="51" t="s">
        <v>389</v>
      </c>
      <c r="AI43" s="49"/>
      <c r="AK43" s="32">
        <f t="shared" si="1"/>
        <v>0</v>
      </c>
      <c r="AL43" s="32">
        <f t="shared" si="2"/>
        <v>0</v>
      </c>
      <c r="AM43" s="32">
        <f t="shared" si="3"/>
        <v>0</v>
      </c>
      <c r="AN43" s="32">
        <f t="shared" si="4"/>
        <v>0</v>
      </c>
      <c r="AO43" s="56">
        <f t="shared" si="5"/>
        <v>0</v>
      </c>
      <c r="AP43" s="56">
        <f t="shared" si="6"/>
        <v>0</v>
      </c>
      <c r="AQ43" s="56">
        <f t="shared" si="7"/>
        <v>0</v>
      </c>
    </row>
    <row r="44" spans="1:43" ht="15.75" x14ac:dyDescent="0.25">
      <c r="A44" s="10"/>
      <c r="B44" s="10"/>
      <c r="C44" s="11" t="s">
        <v>84</v>
      </c>
      <c r="D44" s="10"/>
      <c r="E44" s="10"/>
      <c r="F44" s="10" t="s">
        <v>85</v>
      </c>
      <c r="G44" s="51" t="s">
        <v>389</v>
      </c>
      <c r="H44" s="51" t="s">
        <v>24</v>
      </c>
      <c r="I44" s="51" t="s">
        <v>59</v>
      </c>
      <c r="J44" s="51" t="s">
        <v>59</v>
      </c>
      <c r="K44" s="51" t="s">
        <v>24</v>
      </c>
      <c r="L44" s="51" t="s">
        <v>59</v>
      </c>
      <c r="M44" s="51" t="s">
        <v>389</v>
      </c>
      <c r="N44" s="51" t="s">
        <v>24</v>
      </c>
      <c r="O44" s="51" t="s">
        <v>24</v>
      </c>
      <c r="P44" s="51" t="s">
        <v>24</v>
      </c>
      <c r="Q44" s="51" t="s">
        <v>24</v>
      </c>
      <c r="R44" s="51" t="s">
        <v>389</v>
      </c>
      <c r="S44" s="51" t="s">
        <v>24</v>
      </c>
      <c r="T44" s="51" t="s">
        <v>389</v>
      </c>
      <c r="U44" s="51" t="s">
        <v>24</v>
      </c>
      <c r="V44" s="51" t="s">
        <v>59</v>
      </c>
      <c r="W44" s="51" t="s">
        <v>59</v>
      </c>
      <c r="X44" s="51" t="s">
        <v>24</v>
      </c>
      <c r="Y44" s="51" t="s">
        <v>24</v>
      </c>
      <c r="Z44" s="51" t="s">
        <v>24</v>
      </c>
      <c r="AA44" s="51" t="s">
        <v>24</v>
      </c>
      <c r="AB44" s="51" t="s">
        <v>59</v>
      </c>
      <c r="AC44" s="51" t="s">
        <v>389</v>
      </c>
      <c r="AD44" s="51" t="s">
        <v>59</v>
      </c>
      <c r="AE44" s="51" t="s">
        <v>24</v>
      </c>
      <c r="AF44" s="51" t="s">
        <v>24</v>
      </c>
      <c r="AG44" s="51" t="s">
        <v>15</v>
      </c>
      <c r="AH44" s="51" t="s">
        <v>24</v>
      </c>
      <c r="AI44" s="49" t="s">
        <v>24</v>
      </c>
      <c r="AK44" s="32">
        <f t="shared" si="1"/>
        <v>1</v>
      </c>
      <c r="AL44" s="32">
        <f t="shared" si="2"/>
        <v>15</v>
      </c>
      <c r="AM44" s="32">
        <f t="shared" si="3"/>
        <v>7</v>
      </c>
      <c r="AN44" s="32">
        <f t="shared" si="4"/>
        <v>23</v>
      </c>
      <c r="AO44" s="56">
        <f t="shared" si="5"/>
        <v>4.3478260869565216E-2</v>
      </c>
      <c r="AP44" s="57">
        <f t="shared" si="6"/>
        <v>0.65217391304347827</v>
      </c>
      <c r="AQ44" s="56">
        <f t="shared" si="7"/>
        <v>0.30434782608695654</v>
      </c>
    </row>
    <row r="45" spans="1:43" ht="15.75" x14ac:dyDescent="0.25">
      <c r="A45" s="10"/>
      <c r="B45" s="10"/>
      <c r="C45" s="11" t="s">
        <v>86</v>
      </c>
      <c r="D45" s="10"/>
      <c r="E45" s="10"/>
      <c r="F45" s="10" t="s">
        <v>87</v>
      </c>
      <c r="G45" s="51" t="s">
        <v>59</v>
      </c>
      <c r="H45" s="51" t="s">
        <v>389</v>
      </c>
      <c r="I45" s="51" t="s">
        <v>389</v>
      </c>
      <c r="J45" s="51" t="s">
        <v>389</v>
      </c>
      <c r="K45" s="51" t="s">
        <v>24</v>
      </c>
      <c r="L45" s="51" t="s">
        <v>389</v>
      </c>
      <c r="M45" s="51" t="s">
        <v>24</v>
      </c>
      <c r="N45" s="51" t="s">
        <v>24</v>
      </c>
      <c r="O45" s="51" t="s">
        <v>24</v>
      </c>
      <c r="P45" s="51" t="s">
        <v>59</v>
      </c>
      <c r="Q45" s="51" t="s">
        <v>24</v>
      </c>
      <c r="R45" s="51" t="s">
        <v>59</v>
      </c>
      <c r="S45" s="51" t="s">
        <v>389</v>
      </c>
      <c r="T45" s="51" t="s">
        <v>24</v>
      </c>
      <c r="U45" s="51" t="s">
        <v>24</v>
      </c>
      <c r="V45" s="51" t="s">
        <v>389</v>
      </c>
      <c r="W45" s="51" t="s">
        <v>24</v>
      </c>
      <c r="X45" s="51" t="s">
        <v>15</v>
      </c>
      <c r="Y45" s="51" t="s">
        <v>389</v>
      </c>
      <c r="Z45" s="51" t="s">
        <v>24</v>
      </c>
      <c r="AA45" s="51" t="s">
        <v>24</v>
      </c>
      <c r="AB45" s="51" t="s">
        <v>389</v>
      </c>
      <c r="AC45" s="51" t="s">
        <v>15</v>
      </c>
      <c r="AD45" s="51" t="s">
        <v>59</v>
      </c>
      <c r="AE45" s="51" t="s">
        <v>24</v>
      </c>
      <c r="AF45" s="51" t="s">
        <v>389</v>
      </c>
      <c r="AG45" s="51" t="s">
        <v>389</v>
      </c>
      <c r="AH45" s="51" t="s">
        <v>389</v>
      </c>
      <c r="AI45" s="49" t="s">
        <v>24</v>
      </c>
      <c r="AK45" s="32">
        <f t="shared" si="1"/>
        <v>2</v>
      </c>
      <c r="AL45" s="32">
        <f t="shared" si="2"/>
        <v>11</v>
      </c>
      <c r="AM45" s="32">
        <f t="shared" si="3"/>
        <v>4</v>
      </c>
      <c r="AN45" s="32">
        <f t="shared" si="4"/>
        <v>17</v>
      </c>
      <c r="AO45" s="56">
        <f t="shared" si="5"/>
        <v>0.11764705882352941</v>
      </c>
      <c r="AP45" s="57">
        <f t="shared" si="6"/>
        <v>0.6470588235294118</v>
      </c>
      <c r="AQ45" s="56">
        <f t="shared" si="7"/>
        <v>0.23529411764705882</v>
      </c>
    </row>
    <row r="46" spans="1:43" ht="15.75" x14ac:dyDescent="0.25">
      <c r="A46" s="10"/>
      <c r="B46" s="10"/>
      <c r="C46" s="11" t="s">
        <v>88</v>
      </c>
      <c r="D46" s="10"/>
      <c r="E46" s="10"/>
      <c r="F46" s="10" t="s">
        <v>89</v>
      </c>
      <c r="G46" s="51" t="s">
        <v>389</v>
      </c>
      <c r="H46" s="51" t="s">
        <v>24</v>
      </c>
      <c r="I46" s="51" t="s">
        <v>389</v>
      </c>
      <c r="J46" s="51" t="s">
        <v>389</v>
      </c>
      <c r="K46" s="51" t="s">
        <v>15</v>
      </c>
      <c r="L46" s="51" t="s">
        <v>389</v>
      </c>
      <c r="M46" s="51" t="s">
        <v>389</v>
      </c>
      <c r="N46" s="51" t="s">
        <v>389</v>
      </c>
      <c r="O46" s="51" t="s">
        <v>389</v>
      </c>
      <c r="P46" s="51" t="s">
        <v>389</v>
      </c>
      <c r="Q46" s="51" t="s">
        <v>389</v>
      </c>
      <c r="R46" s="51" t="s">
        <v>24</v>
      </c>
      <c r="S46" s="51" t="s">
        <v>389</v>
      </c>
      <c r="T46" s="51" t="s">
        <v>24</v>
      </c>
      <c r="U46" s="51" t="s">
        <v>24</v>
      </c>
      <c r="V46" s="51" t="s">
        <v>389</v>
      </c>
      <c r="W46" s="51" t="s">
        <v>389</v>
      </c>
      <c r="X46" s="51" t="s">
        <v>24</v>
      </c>
      <c r="Y46" s="51" t="s">
        <v>389</v>
      </c>
      <c r="Z46" s="51" t="s">
        <v>389</v>
      </c>
      <c r="AA46" s="51" t="s">
        <v>389</v>
      </c>
      <c r="AB46" s="51" t="s">
        <v>389</v>
      </c>
      <c r="AC46" s="51" t="s">
        <v>15</v>
      </c>
      <c r="AD46" s="51" t="s">
        <v>389</v>
      </c>
      <c r="AE46" s="51" t="s">
        <v>24</v>
      </c>
      <c r="AF46" s="51" t="s">
        <v>24</v>
      </c>
      <c r="AG46" s="51" t="s">
        <v>24</v>
      </c>
      <c r="AH46" s="51" t="s">
        <v>389</v>
      </c>
      <c r="AI46" s="49" t="s">
        <v>24</v>
      </c>
      <c r="AK46" s="32">
        <f t="shared" si="1"/>
        <v>2</v>
      </c>
      <c r="AL46" s="32">
        <f t="shared" si="2"/>
        <v>8</v>
      </c>
      <c r="AM46" s="32">
        <f t="shared" si="3"/>
        <v>0</v>
      </c>
      <c r="AN46" s="32">
        <f t="shared" si="4"/>
        <v>10</v>
      </c>
      <c r="AO46" s="56">
        <f t="shared" si="5"/>
        <v>0.2</v>
      </c>
      <c r="AP46" s="57">
        <f t="shared" si="6"/>
        <v>0.8</v>
      </c>
      <c r="AQ46" s="56">
        <f t="shared" si="7"/>
        <v>0</v>
      </c>
    </row>
    <row r="47" spans="1:43" ht="15.75" x14ac:dyDescent="0.25">
      <c r="A47" s="10"/>
      <c r="B47" s="10"/>
      <c r="C47" s="11" t="s">
        <v>90</v>
      </c>
      <c r="D47" s="10"/>
      <c r="E47" s="10"/>
      <c r="F47" s="10" t="s">
        <v>91</v>
      </c>
      <c r="G47" s="51" t="s">
        <v>389</v>
      </c>
      <c r="H47" s="51" t="s">
        <v>389</v>
      </c>
      <c r="I47" s="51" t="s">
        <v>389</v>
      </c>
      <c r="J47" s="51" t="s">
        <v>389</v>
      </c>
      <c r="K47" s="51" t="s">
        <v>24</v>
      </c>
      <c r="L47" s="51" t="s">
        <v>389</v>
      </c>
      <c r="M47" s="51" t="s">
        <v>24</v>
      </c>
      <c r="N47" s="51" t="s">
        <v>389</v>
      </c>
      <c r="O47" s="51" t="s">
        <v>389</v>
      </c>
      <c r="P47" s="51" t="s">
        <v>24</v>
      </c>
      <c r="Q47" s="51" t="s">
        <v>389</v>
      </c>
      <c r="R47" s="51" t="s">
        <v>389</v>
      </c>
      <c r="S47" s="51" t="s">
        <v>389</v>
      </c>
      <c r="T47" s="51" t="s">
        <v>389</v>
      </c>
      <c r="U47" s="51" t="s">
        <v>24</v>
      </c>
      <c r="V47" s="51" t="s">
        <v>389</v>
      </c>
      <c r="W47" s="51" t="s">
        <v>389</v>
      </c>
      <c r="X47" s="51" t="s">
        <v>24</v>
      </c>
      <c r="Y47" s="51" t="s">
        <v>389</v>
      </c>
      <c r="Z47" s="51" t="s">
        <v>24</v>
      </c>
      <c r="AA47" s="51" t="s">
        <v>389</v>
      </c>
      <c r="AB47" s="51" t="s">
        <v>389</v>
      </c>
      <c r="AC47" s="51" t="s">
        <v>15</v>
      </c>
      <c r="AD47" s="51" t="s">
        <v>59</v>
      </c>
      <c r="AE47" s="51" t="s">
        <v>389</v>
      </c>
      <c r="AF47" s="51" t="s">
        <v>389</v>
      </c>
      <c r="AG47" s="51" t="s">
        <v>389</v>
      </c>
      <c r="AH47" s="51" t="s">
        <v>389</v>
      </c>
      <c r="AI47" s="49" t="s">
        <v>24</v>
      </c>
      <c r="AK47" s="32">
        <f t="shared" si="1"/>
        <v>1</v>
      </c>
      <c r="AL47" s="32">
        <f t="shared" si="2"/>
        <v>6</v>
      </c>
      <c r="AM47" s="32">
        <f t="shared" si="3"/>
        <v>1</v>
      </c>
      <c r="AN47" s="32">
        <f t="shared" si="4"/>
        <v>8</v>
      </c>
      <c r="AO47" s="56">
        <f t="shared" si="5"/>
        <v>0.125</v>
      </c>
      <c r="AP47" s="57">
        <f t="shared" si="6"/>
        <v>0.75</v>
      </c>
      <c r="AQ47" s="56">
        <f t="shared" si="7"/>
        <v>0.125</v>
      </c>
    </row>
    <row r="48" spans="1:43" ht="15.75" x14ac:dyDescent="0.25">
      <c r="A48" s="10"/>
      <c r="B48" s="10"/>
      <c r="C48" s="11" t="s">
        <v>92</v>
      </c>
      <c r="D48" s="10"/>
      <c r="E48" s="10"/>
      <c r="F48" s="10" t="s">
        <v>93</v>
      </c>
      <c r="G48" s="51" t="s">
        <v>15</v>
      </c>
      <c r="H48" s="51" t="s">
        <v>59</v>
      </c>
      <c r="I48" s="51" t="s">
        <v>59</v>
      </c>
      <c r="J48" s="51" t="s">
        <v>15</v>
      </c>
      <c r="K48" s="51" t="s">
        <v>15</v>
      </c>
      <c r="L48" s="51" t="s">
        <v>15</v>
      </c>
      <c r="M48" s="51" t="s">
        <v>15</v>
      </c>
      <c r="N48" s="51" t="s">
        <v>15</v>
      </c>
      <c r="O48" s="51" t="s">
        <v>15</v>
      </c>
      <c r="P48" s="51" t="s">
        <v>15</v>
      </c>
      <c r="Q48" s="51" t="s">
        <v>59</v>
      </c>
      <c r="R48" s="51" t="s">
        <v>15</v>
      </c>
      <c r="S48" s="51" t="s">
        <v>15</v>
      </c>
      <c r="T48" s="51" t="s">
        <v>59</v>
      </c>
      <c r="U48" s="51" t="s">
        <v>15</v>
      </c>
      <c r="V48" s="51" t="s">
        <v>59</v>
      </c>
      <c r="W48" s="51" t="s">
        <v>15</v>
      </c>
      <c r="X48" s="51" t="s">
        <v>15</v>
      </c>
      <c r="Y48" s="51" t="s">
        <v>15</v>
      </c>
      <c r="Z48" s="51" t="s">
        <v>15</v>
      </c>
      <c r="AA48" s="51" t="s">
        <v>15</v>
      </c>
      <c r="AB48" s="51" t="s">
        <v>15</v>
      </c>
      <c r="AC48" s="51" t="s">
        <v>15</v>
      </c>
      <c r="AD48" s="51" t="s">
        <v>59</v>
      </c>
      <c r="AE48" s="51" t="s">
        <v>59</v>
      </c>
      <c r="AF48" s="51" t="s">
        <v>15</v>
      </c>
      <c r="AG48" s="51" t="s">
        <v>15</v>
      </c>
      <c r="AH48" s="51" t="s">
        <v>15</v>
      </c>
      <c r="AI48" s="49" t="s">
        <v>15</v>
      </c>
      <c r="AK48" s="32">
        <f t="shared" si="1"/>
        <v>21</v>
      </c>
      <c r="AL48" s="32">
        <f t="shared" si="2"/>
        <v>0</v>
      </c>
      <c r="AM48" s="32">
        <f t="shared" si="3"/>
        <v>7</v>
      </c>
      <c r="AN48" s="32">
        <f t="shared" si="4"/>
        <v>28</v>
      </c>
      <c r="AO48" s="57">
        <f t="shared" si="5"/>
        <v>0.75</v>
      </c>
      <c r="AP48" s="56">
        <f t="shared" si="6"/>
        <v>0</v>
      </c>
      <c r="AQ48" s="56">
        <f t="shared" si="7"/>
        <v>0.25</v>
      </c>
    </row>
    <row r="49" spans="1:43" ht="15.75" x14ac:dyDescent="0.25">
      <c r="A49" s="10"/>
      <c r="B49" s="10"/>
      <c r="C49" s="11" t="s">
        <v>94</v>
      </c>
      <c r="D49" s="10"/>
      <c r="E49" s="10"/>
      <c r="F49" s="10" t="s">
        <v>95</v>
      </c>
      <c r="G49" s="51" t="s">
        <v>389</v>
      </c>
      <c r="H49" s="51" t="s">
        <v>389</v>
      </c>
      <c r="I49" s="51" t="s">
        <v>389</v>
      </c>
      <c r="J49" s="51" t="s">
        <v>59</v>
      </c>
      <c r="K49" s="51" t="s">
        <v>389</v>
      </c>
      <c r="L49" s="51" t="s">
        <v>389</v>
      </c>
      <c r="M49" s="51" t="s">
        <v>15</v>
      </c>
      <c r="N49" s="51" t="s">
        <v>389</v>
      </c>
      <c r="O49" s="51" t="s">
        <v>389</v>
      </c>
      <c r="P49" s="51" t="s">
        <v>389</v>
      </c>
      <c r="Q49" s="51" t="s">
        <v>389</v>
      </c>
      <c r="R49" s="51" t="s">
        <v>389</v>
      </c>
      <c r="S49" s="51" t="s">
        <v>389</v>
      </c>
      <c r="T49" s="51" t="s">
        <v>389</v>
      </c>
      <c r="U49" s="51" t="s">
        <v>15</v>
      </c>
      <c r="V49" s="51" t="s">
        <v>389</v>
      </c>
      <c r="W49" s="51" t="s">
        <v>15</v>
      </c>
      <c r="X49" s="51" t="s">
        <v>389</v>
      </c>
      <c r="Y49" s="51" t="s">
        <v>24</v>
      </c>
      <c r="Z49" s="51" t="s">
        <v>389</v>
      </c>
      <c r="AA49" s="51" t="s">
        <v>24</v>
      </c>
      <c r="AB49" s="51" t="s">
        <v>389</v>
      </c>
      <c r="AC49" s="51" t="s">
        <v>389</v>
      </c>
      <c r="AD49" s="51" t="s">
        <v>389</v>
      </c>
      <c r="AE49" s="51" t="s">
        <v>24</v>
      </c>
      <c r="AF49" s="51" t="s">
        <v>389</v>
      </c>
      <c r="AG49" s="51" t="s">
        <v>389</v>
      </c>
      <c r="AH49" s="51" t="s">
        <v>389</v>
      </c>
      <c r="AI49" s="49" t="s">
        <v>15</v>
      </c>
      <c r="AK49" s="32">
        <f t="shared" si="1"/>
        <v>3</v>
      </c>
      <c r="AL49" s="32">
        <f t="shared" si="2"/>
        <v>3</v>
      </c>
      <c r="AM49" s="32">
        <f t="shared" si="3"/>
        <v>1</v>
      </c>
      <c r="AN49" s="32">
        <f t="shared" si="4"/>
        <v>7</v>
      </c>
      <c r="AO49" s="56">
        <f t="shared" si="5"/>
        <v>0.42857142857142855</v>
      </c>
      <c r="AP49" s="57">
        <f t="shared" si="6"/>
        <v>0.42857142857142855</v>
      </c>
      <c r="AQ49" s="56">
        <f t="shared" si="7"/>
        <v>0.14285714285714285</v>
      </c>
    </row>
    <row r="50" spans="1:43" ht="15.75" x14ac:dyDescent="0.25">
      <c r="A50" s="10"/>
      <c r="B50" s="10"/>
      <c r="C50" s="11" t="s">
        <v>96</v>
      </c>
      <c r="D50" s="10"/>
      <c r="E50" s="10"/>
      <c r="F50" s="10" t="s">
        <v>97</v>
      </c>
      <c r="G50" s="51" t="s">
        <v>15</v>
      </c>
      <c r="H50" s="51" t="s">
        <v>59</v>
      </c>
      <c r="I50" s="51" t="s">
        <v>15</v>
      </c>
      <c r="J50" s="51" t="s">
        <v>389</v>
      </c>
      <c r="K50" s="51" t="s">
        <v>15</v>
      </c>
      <c r="L50" s="51" t="s">
        <v>15</v>
      </c>
      <c r="M50" s="51" t="s">
        <v>15</v>
      </c>
      <c r="N50" s="51" t="s">
        <v>15</v>
      </c>
      <c r="O50" s="51" t="s">
        <v>15</v>
      </c>
      <c r="P50" s="51" t="s">
        <v>15</v>
      </c>
      <c r="Q50" s="51" t="s">
        <v>15</v>
      </c>
      <c r="R50" s="51" t="s">
        <v>15</v>
      </c>
      <c r="S50" s="51" t="s">
        <v>15</v>
      </c>
      <c r="T50" s="51" t="s">
        <v>15</v>
      </c>
      <c r="U50" s="51" t="s">
        <v>15</v>
      </c>
      <c r="V50" s="51" t="s">
        <v>24</v>
      </c>
      <c r="W50" s="51" t="s">
        <v>15</v>
      </c>
      <c r="X50" s="51" t="s">
        <v>15</v>
      </c>
      <c r="Y50" s="51" t="s">
        <v>15</v>
      </c>
      <c r="Z50" s="51" t="s">
        <v>15</v>
      </c>
      <c r="AA50" s="51" t="s">
        <v>15</v>
      </c>
      <c r="AB50" s="51" t="s">
        <v>389</v>
      </c>
      <c r="AC50" s="51" t="s">
        <v>15</v>
      </c>
      <c r="AD50" s="51" t="s">
        <v>15</v>
      </c>
      <c r="AE50" s="51" t="s">
        <v>15</v>
      </c>
      <c r="AF50" s="51" t="s">
        <v>15</v>
      </c>
      <c r="AG50" s="51" t="s">
        <v>15</v>
      </c>
      <c r="AH50" s="51" t="s">
        <v>15</v>
      </c>
      <c r="AI50" s="49" t="s">
        <v>15</v>
      </c>
      <c r="AK50" s="32">
        <f t="shared" si="1"/>
        <v>24</v>
      </c>
      <c r="AL50" s="32">
        <f t="shared" si="2"/>
        <v>1</v>
      </c>
      <c r="AM50" s="32">
        <f t="shared" si="3"/>
        <v>1</v>
      </c>
      <c r="AN50" s="32">
        <f t="shared" si="4"/>
        <v>26</v>
      </c>
      <c r="AO50" s="57">
        <f t="shared" si="5"/>
        <v>0.92307692307692313</v>
      </c>
      <c r="AP50" s="56">
        <f t="shared" si="6"/>
        <v>3.8461538461538464E-2</v>
      </c>
      <c r="AQ50" s="56">
        <f t="shared" si="7"/>
        <v>3.8461538461538464E-2</v>
      </c>
    </row>
    <row r="51" spans="1:43" ht="15.75" x14ac:dyDescent="0.25">
      <c r="A51" s="10"/>
      <c r="B51" s="10"/>
      <c r="C51" s="11" t="s">
        <v>98</v>
      </c>
      <c r="D51" s="10"/>
      <c r="E51" s="10"/>
      <c r="F51" s="10" t="s">
        <v>99</v>
      </c>
      <c r="G51" s="51" t="s">
        <v>389</v>
      </c>
      <c r="H51" s="51" t="s">
        <v>59</v>
      </c>
      <c r="I51" s="51" t="s">
        <v>389</v>
      </c>
      <c r="J51" s="51" t="s">
        <v>389</v>
      </c>
      <c r="K51" s="51" t="s">
        <v>15</v>
      </c>
      <c r="L51" s="51" t="s">
        <v>389</v>
      </c>
      <c r="M51" s="51" t="s">
        <v>389</v>
      </c>
      <c r="N51" s="51" t="s">
        <v>389</v>
      </c>
      <c r="O51" s="51" t="s">
        <v>15</v>
      </c>
      <c r="P51" s="51" t="s">
        <v>24</v>
      </c>
      <c r="Q51" s="51" t="s">
        <v>389</v>
      </c>
      <c r="R51" s="51" t="s">
        <v>389</v>
      </c>
      <c r="S51" s="51" t="s">
        <v>389</v>
      </c>
      <c r="T51" s="51" t="s">
        <v>389</v>
      </c>
      <c r="U51" s="51" t="s">
        <v>389</v>
      </c>
      <c r="V51" s="51" t="s">
        <v>389</v>
      </c>
      <c r="W51" s="51" t="s">
        <v>389</v>
      </c>
      <c r="X51" s="51" t="s">
        <v>15</v>
      </c>
      <c r="Y51" s="51" t="s">
        <v>389</v>
      </c>
      <c r="Z51" s="51" t="s">
        <v>15</v>
      </c>
      <c r="AA51" s="51" t="s">
        <v>389</v>
      </c>
      <c r="AB51" s="51" t="s">
        <v>24</v>
      </c>
      <c r="AC51" s="51" t="s">
        <v>15</v>
      </c>
      <c r="AD51" s="51" t="s">
        <v>389</v>
      </c>
      <c r="AE51" s="51" t="s">
        <v>24</v>
      </c>
      <c r="AF51" s="51" t="s">
        <v>389</v>
      </c>
      <c r="AG51" s="51" t="s">
        <v>389</v>
      </c>
      <c r="AH51" s="51" t="s">
        <v>389</v>
      </c>
      <c r="AI51" s="49" t="s">
        <v>15</v>
      </c>
      <c r="AK51" s="32">
        <f t="shared" si="1"/>
        <v>5</v>
      </c>
      <c r="AL51" s="32">
        <f t="shared" si="2"/>
        <v>3</v>
      </c>
      <c r="AM51" s="32">
        <f t="shared" si="3"/>
        <v>1</v>
      </c>
      <c r="AN51" s="32">
        <f t="shared" si="4"/>
        <v>9</v>
      </c>
      <c r="AO51" s="57">
        <f t="shared" si="5"/>
        <v>0.55555555555555558</v>
      </c>
      <c r="AP51" s="56">
        <f t="shared" si="6"/>
        <v>0.33333333333333331</v>
      </c>
      <c r="AQ51" s="56">
        <f t="shared" si="7"/>
        <v>0.1111111111111111</v>
      </c>
    </row>
    <row r="52" spans="1:43" ht="15.75" x14ac:dyDescent="0.25">
      <c r="A52" s="10"/>
      <c r="B52" s="10"/>
      <c r="C52" s="11" t="s">
        <v>100</v>
      </c>
      <c r="D52" s="10"/>
      <c r="E52" s="10"/>
      <c r="F52" s="10" t="s">
        <v>101</v>
      </c>
      <c r="G52" s="51" t="s">
        <v>389</v>
      </c>
      <c r="H52" s="51" t="s">
        <v>389</v>
      </c>
      <c r="I52" s="51" t="s">
        <v>389</v>
      </c>
      <c r="J52" s="51" t="s">
        <v>389</v>
      </c>
      <c r="K52" s="51" t="s">
        <v>389</v>
      </c>
      <c r="L52" s="51" t="s">
        <v>389</v>
      </c>
      <c r="M52" s="51" t="s">
        <v>389</v>
      </c>
      <c r="N52" s="51" t="s">
        <v>389</v>
      </c>
      <c r="O52" s="51" t="s">
        <v>389</v>
      </c>
      <c r="P52" s="51" t="s">
        <v>389</v>
      </c>
      <c r="Q52" s="51" t="s">
        <v>389</v>
      </c>
      <c r="R52" s="51" t="s">
        <v>389</v>
      </c>
      <c r="S52" s="51" t="s">
        <v>389</v>
      </c>
      <c r="T52" s="51" t="s">
        <v>389</v>
      </c>
      <c r="U52" s="51" t="s">
        <v>389</v>
      </c>
      <c r="V52" s="51" t="s">
        <v>389</v>
      </c>
      <c r="W52" s="51" t="s">
        <v>389</v>
      </c>
      <c r="X52" s="51" t="s">
        <v>389</v>
      </c>
      <c r="Y52" s="51" t="s">
        <v>389</v>
      </c>
      <c r="Z52" s="51" t="s">
        <v>389</v>
      </c>
      <c r="AA52" s="51" t="s">
        <v>389</v>
      </c>
      <c r="AB52" s="51" t="s">
        <v>389</v>
      </c>
      <c r="AC52" s="51" t="s">
        <v>389</v>
      </c>
      <c r="AD52" s="51" t="s">
        <v>389</v>
      </c>
      <c r="AE52" s="51" t="s">
        <v>389</v>
      </c>
      <c r="AF52" s="51" t="s">
        <v>389</v>
      </c>
      <c r="AG52" s="51" t="s">
        <v>389</v>
      </c>
      <c r="AH52" s="51" t="s">
        <v>389</v>
      </c>
      <c r="AI52" s="49"/>
      <c r="AK52" s="32">
        <f t="shared" si="1"/>
        <v>0</v>
      </c>
      <c r="AL52" s="32">
        <f t="shared" si="2"/>
        <v>0</v>
      </c>
      <c r="AM52" s="32">
        <f t="shared" si="3"/>
        <v>0</v>
      </c>
      <c r="AN52" s="32">
        <f t="shared" si="4"/>
        <v>0</v>
      </c>
      <c r="AO52" s="56">
        <f t="shared" si="5"/>
        <v>0</v>
      </c>
      <c r="AP52" s="56">
        <f t="shared" si="6"/>
        <v>0</v>
      </c>
      <c r="AQ52" s="56">
        <f t="shared" si="7"/>
        <v>0</v>
      </c>
    </row>
    <row r="53" spans="1:43" ht="15.75" x14ac:dyDescent="0.25">
      <c r="A53" s="10"/>
      <c r="B53" s="10"/>
      <c r="C53" s="11" t="s">
        <v>102</v>
      </c>
      <c r="D53" s="10"/>
      <c r="E53" s="10"/>
      <c r="F53" s="10" t="s">
        <v>103</v>
      </c>
      <c r="G53" s="51" t="s">
        <v>389</v>
      </c>
      <c r="H53" s="51" t="s">
        <v>59</v>
      </c>
      <c r="I53" s="51" t="s">
        <v>389</v>
      </c>
      <c r="J53" s="51" t="s">
        <v>389</v>
      </c>
      <c r="K53" s="51" t="s">
        <v>389</v>
      </c>
      <c r="L53" s="51" t="s">
        <v>389</v>
      </c>
      <c r="M53" s="51" t="s">
        <v>24</v>
      </c>
      <c r="N53" s="51" t="s">
        <v>389</v>
      </c>
      <c r="O53" s="51" t="s">
        <v>389</v>
      </c>
      <c r="P53" s="51" t="s">
        <v>389</v>
      </c>
      <c r="Q53" s="51" t="s">
        <v>389</v>
      </c>
      <c r="R53" s="51" t="s">
        <v>389</v>
      </c>
      <c r="S53" s="51" t="s">
        <v>389</v>
      </c>
      <c r="T53" s="51" t="s">
        <v>389</v>
      </c>
      <c r="U53" s="51" t="s">
        <v>389</v>
      </c>
      <c r="V53" s="51" t="s">
        <v>389</v>
      </c>
      <c r="W53" s="51" t="s">
        <v>389</v>
      </c>
      <c r="X53" s="51" t="s">
        <v>389</v>
      </c>
      <c r="Y53" s="51" t="s">
        <v>389</v>
      </c>
      <c r="Z53" s="51" t="s">
        <v>15</v>
      </c>
      <c r="AA53" s="51" t="s">
        <v>389</v>
      </c>
      <c r="AB53" s="51" t="s">
        <v>389</v>
      </c>
      <c r="AC53" s="51" t="s">
        <v>15</v>
      </c>
      <c r="AD53" s="51" t="s">
        <v>389</v>
      </c>
      <c r="AE53" s="51" t="s">
        <v>24</v>
      </c>
      <c r="AF53" s="51" t="s">
        <v>389</v>
      </c>
      <c r="AG53" s="51" t="s">
        <v>389</v>
      </c>
      <c r="AH53" s="51" t="s">
        <v>389</v>
      </c>
      <c r="AI53" s="49" t="s">
        <v>15</v>
      </c>
      <c r="AK53" s="32">
        <f t="shared" si="1"/>
        <v>2</v>
      </c>
      <c r="AL53" s="32">
        <f t="shared" si="2"/>
        <v>2</v>
      </c>
      <c r="AM53" s="32">
        <f t="shared" si="3"/>
        <v>1</v>
      </c>
      <c r="AN53" s="32">
        <f t="shared" si="4"/>
        <v>5</v>
      </c>
      <c r="AO53" s="56">
        <f t="shared" si="5"/>
        <v>0.4</v>
      </c>
      <c r="AP53" s="57">
        <f t="shared" si="6"/>
        <v>0.4</v>
      </c>
      <c r="AQ53" s="56">
        <f t="shared" si="7"/>
        <v>0.2</v>
      </c>
    </row>
    <row r="54" spans="1:43" ht="15.75" x14ac:dyDescent="0.25">
      <c r="A54" s="10"/>
      <c r="B54" s="10"/>
      <c r="C54" s="11" t="s">
        <v>104</v>
      </c>
      <c r="D54" s="10"/>
      <c r="E54" s="10"/>
      <c r="F54" s="10" t="s">
        <v>105</v>
      </c>
      <c r="G54" s="51" t="s">
        <v>389</v>
      </c>
      <c r="H54" s="51" t="s">
        <v>389</v>
      </c>
      <c r="I54" s="51" t="s">
        <v>389</v>
      </c>
      <c r="J54" s="51" t="s">
        <v>59</v>
      </c>
      <c r="K54" s="51" t="s">
        <v>15</v>
      </c>
      <c r="L54" s="51" t="s">
        <v>15</v>
      </c>
      <c r="M54" s="51" t="s">
        <v>389</v>
      </c>
      <c r="N54" s="51" t="s">
        <v>389</v>
      </c>
      <c r="O54" s="51" t="s">
        <v>389</v>
      </c>
      <c r="P54" s="51" t="s">
        <v>24</v>
      </c>
      <c r="Q54" s="51" t="s">
        <v>389</v>
      </c>
      <c r="R54" s="51" t="s">
        <v>389</v>
      </c>
      <c r="S54" s="51" t="s">
        <v>389</v>
      </c>
      <c r="T54" s="51" t="s">
        <v>24</v>
      </c>
      <c r="U54" s="51" t="s">
        <v>15</v>
      </c>
      <c r="V54" s="51" t="s">
        <v>389</v>
      </c>
      <c r="W54" s="51" t="s">
        <v>389</v>
      </c>
      <c r="X54" s="51" t="s">
        <v>15</v>
      </c>
      <c r="Y54" s="51" t="s">
        <v>389</v>
      </c>
      <c r="Z54" s="51" t="s">
        <v>389</v>
      </c>
      <c r="AA54" s="51" t="s">
        <v>389</v>
      </c>
      <c r="AB54" s="51" t="s">
        <v>389</v>
      </c>
      <c r="AC54" s="51" t="s">
        <v>15</v>
      </c>
      <c r="AD54" s="51" t="s">
        <v>389</v>
      </c>
      <c r="AE54" s="51" t="s">
        <v>389</v>
      </c>
      <c r="AF54" s="51" t="s">
        <v>389</v>
      </c>
      <c r="AG54" s="51" t="s">
        <v>389</v>
      </c>
      <c r="AH54" s="51" t="s">
        <v>15</v>
      </c>
      <c r="AI54" s="49" t="s">
        <v>15</v>
      </c>
      <c r="AK54" s="32">
        <f t="shared" si="1"/>
        <v>6</v>
      </c>
      <c r="AL54" s="32">
        <f t="shared" si="2"/>
        <v>2</v>
      </c>
      <c r="AM54" s="32">
        <f t="shared" si="3"/>
        <v>1</v>
      </c>
      <c r="AN54" s="32">
        <f t="shared" si="4"/>
        <v>9</v>
      </c>
      <c r="AO54" s="57">
        <f t="shared" si="5"/>
        <v>0.66666666666666663</v>
      </c>
      <c r="AP54" s="56">
        <f t="shared" si="6"/>
        <v>0.22222222222222221</v>
      </c>
      <c r="AQ54" s="56">
        <f t="shared" si="7"/>
        <v>0.1111111111111111</v>
      </c>
    </row>
    <row r="55" spans="1:43" ht="15.75" x14ac:dyDescent="0.25">
      <c r="A55" s="10"/>
      <c r="B55" s="10"/>
      <c r="C55" s="11" t="s">
        <v>106</v>
      </c>
      <c r="D55" s="10"/>
      <c r="E55" s="10"/>
      <c r="F55" s="10" t="s">
        <v>107</v>
      </c>
      <c r="G55" s="51" t="s">
        <v>389</v>
      </c>
      <c r="H55" s="51" t="s">
        <v>59</v>
      </c>
      <c r="I55" s="51" t="s">
        <v>24</v>
      </c>
      <c r="J55" s="51" t="s">
        <v>24</v>
      </c>
      <c r="K55" s="51" t="s">
        <v>15</v>
      </c>
      <c r="L55" s="51" t="s">
        <v>15</v>
      </c>
      <c r="M55" s="51" t="s">
        <v>24</v>
      </c>
      <c r="N55" s="51" t="s">
        <v>389</v>
      </c>
      <c r="O55" s="51" t="s">
        <v>24</v>
      </c>
      <c r="P55" s="51" t="s">
        <v>24</v>
      </c>
      <c r="Q55" s="51" t="s">
        <v>24</v>
      </c>
      <c r="R55" s="51" t="s">
        <v>24</v>
      </c>
      <c r="S55" s="51" t="s">
        <v>24</v>
      </c>
      <c r="T55" s="51" t="s">
        <v>24</v>
      </c>
      <c r="U55" s="51" t="s">
        <v>24</v>
      </c>
      <c r="V55" s="51" t="s">
        <v>24</v>
      </c>
      <c r="W55" s="51" t="s">
        <v>24</v>
      </c>
      <c r="X55" s="51" t="s">
        <v>389</v>
      </c>
      <c r="Y55" s="51" t="s">
        <v>24</v>
      </c>
      <c r="Z55" s="51" t="s">
        <v>15</v>
      </c>
      <c r="AA55" s="51" t="s">
        <v>389</v>
      </c>
      <c r="AB55" s="51" t="s">
        <v>389</v>
      </c>
      <c r="AC55" s="51" t="s">
        <v>15</v>
      </c>
      <c r="AD55" s="51" t="s">
        <v>24</v>
      </c>
      <c r="AE55" s="51" t="s">
        <v>389</v>
      </c>
      <c r="AF55" s="51" t="s">
        <v>24</v>
      </c>
      <c r="AG55" s="51" t="s">
        <v>24</v>
      </c>
      <c r="AH55" s="51" t="s">
        <v>24</v>
      </c>
      <c r="AI55" s="49" t="s">
        <v>24</v>
      </c>
      <c r="AK55" s="32">
        <f t="shared" si="1"/>
        <v>4</v>
      </c>
      <c r="AL55" s="32">
        <f t="shared" si="2"/>
        <v>17</v>
      </c>
      <c r="AM55" s="32">
        <f t="shared" si="3"/>
        <v>1</v>
      </c>
      <c r="AN55" s="32">
        <f t="shared" si="4"/>
        <v>22</v>
      </c>
      <c r="AO55" s="56">
        <f t="shared" si="5"/>
        <v>0.18181818181818182</v>
      </c>
      <c r="AP55" s="57">
        <f t="shared" si="6"/>
        <v>0.77272727272727271</v>
      </c>
      <c r="AQ55" s="56">
        <f t="shared" si="7"/>
        <v>4.5454545454545456E-2</v>
      </c>
    </row>
    <row r="56" spans="1:43" ht="15.75" x14ac:dyDescent="0.25">
      <c r="A56" s="10"/>
      <c r="B56" s="10"/>
      <c r="C56" s="11" t="s">
        <v>108</v>
      </c>
      <c r="D56" s="10"/>
      <c r="E56" s="10"/>
      <c r="F56" s="10" t="s">
        <v>109</v>
      </c>
      <c r="G56" s="51" t="s">
        <v>389</v>
      </c>
      <c r="H56" s="51" t="s">
        <v>59</v>
      </c>
      <c r="I56" s="51" t="s">
        <v>24</v>
      </c>
      <c r="J56" s="51" t="s">
        <v>24</v>
      </c>
      <c r="K56" s="51" t="s">
        <v>389</v>
      </c>
      <c r="L56" s="51" t="s">
        <v>24</v>
      </c>
      <c r="M56" s="51" t="s">
        <v>24</v>
      </c>
      <c r="N56" s="51" t="s">
        <v>24</v>
      </c>
      <c r="O56" s="51" t="s">
        <v>24</v>
      </c>
      <c r="P56" s="51" t="s">
        <v>24</v>
      </c>
      <c r="Q56" s="51" t="s">
        <v>24</v>
      </c>
      <c r="R56" s="51" t="s">
        <v>389</v>
      </c>
      <c r="S56" s="51" t="s">
        <v>24</v>
      </c>
      <c r="T56" s="51" t="s">
        <v>389</v>
      </c>
      <c r="U56" s="51" t="s">
        <v>24</v>
      </c>
      <c r="V56" s="51" t="s">
        <v>24</v>
      </c>
      <c r="W56" s="51" t="s">
        <v>24</v>
      </c>
      <c r="X56" s="51" t="s">
        <v>389</v>
      </c>
      <c r="Y56" s="51" t="s">
        <v>24</v>
      </c>
      <c r="Z56" s="51" t="s">
        <v>24</v>
      </c>
      <c r="AA56" s="51" t="s">
        <v>24</v>
      </c>
      <c r="AB56" s="51" t="s">
        <v>389</v>
      </c>
      <c r="AC56" s="51" t="s">
        <v>15</v>
      </c>
      <c r="AD56" s="51" t="s">
        <v>24</v>
      </c>
      <c r="AE56" s="51" t="s">
        <v>389</v>
      </c>
      <c r="AF56" s="51" t="s">
        <v>389</v>
      </c>
      <c r="AG56" s="51" t="s">
        <v>24</v>
      </c>
      <c r="AH56" s="51" t="s">
        <v>389</v>
      </c>
      <c r="AI56" s="49" t="s">
        <v>24</v>
      </c>
      <c r="AK56" s="32">
        <f t="shared" si="1"/>
        <v>1</v>
      </c>
      <c r="AL56" s="32">
        <f t="shared" si="2"/>
        <v>17</v>
      </c>
      <c r="AM56" s="32">
        <f t="shared" si="3"/>
        <v>1</v>
      </c>
      <c r="AN56" s="32">
        <f t="shared" si="4"/>
        <v>19</v>
      </c>
      <c r="AO56" s="56">
        <f t="shared" si="5"/>
        <v>5.2631578947368418E-2</v>
      </c>
      <c r="AP56" s="57">
        <f t="shared" si="6"/>
        <v>0.89473684210526316</v>
      </c>
      <c r="AQ56" s="56">
        <f t="shared" si="7"/>
        <v>5.2631578947368418E-2</v>
      </c>
    </row>
    <row r="57" spans="1:43" ht="15.75" x14ac:dyDescent="0.25">
      <c r="A57" s="10"/>
      <c r="B57" s="10"/>
      <c r="C57" s="11" t="s">
        <v>110</v>
      </c>
      <c r="D57" s="10"/>
      <c r="E57" s="10"/>
      <c r="F57" s="10" t="s">
        <v>111</v>
      </c>
      <c r="G57" s="51" t="s">
        <v>389</v>
      </c>
      <c r="H57" s="51" t="s">
        <v>59</v>
      </c>
      <c r="I57" s="51" t="s">
        <v>24</v>
      </c>
      <c r="J57" s="51" t="s">
        <v>24</v>
      </c>
      <c r="K57" s="51" t="s">
        <v>15</v>
      </c>
      <c r="L57" s="51" t="s">
        <v>389</v>
      </c>
      <c r="M57" s="51" t="s">
        <v>24</v>
      </c>
      <c r="N57" s="51" t="s">
        <v>15</v>
      </c>
      <c r="O57" s="51" t="s">
        <v>389</v>
      </c>
      <c r="P57" s="51" t="s">
        <v>24</v>
      </c>
      <c r="Q57" s="51" t="s">
        <v>389</v>
      </c>
      <c r="R57" s="51" t="s">
        <v>389</v>
      </c>
      <c r="S57" s="51" t="s">
        <v>24</v>
      </c>
      <c r="T57" s="51" t="s">
        <v>24</v>
      </c>
      <c r="U57" s="51" t="s">
        <v>24</v>
      </c>
      <c r="V57" s="51" t="s">
        <v>24</v>
      </c>
      <c r="W57" s="51" t="s">
        <v>24</v>
      </c>
      <c r="X57" s="51" t="s">
        <v>24</v>
      </c>
      <c r="Y57" s="51" t="s">
        <v>24</v>
      </c>
      <c r="Z57" s="51" t="s">
        <v>24</v>
      </c>
      <c r="AA57" s="51" t="s">
        <v>389</v>
      </c>
      <c r="AB57" s="51" t="s">
        <v>389</v>
      </c>
      <c r="AC57" s="51" t="s">
        <v>59</v>
      </c>
      <c r="AD57" s="51" t="s">
        <v>389</v>
      </c>
      <c r="AE57" s="51" t="s">
        <v>389</v>
      </c>
      <c r="AF57" s="51" t="s">
        <v>389</v>
      </c>
      <c r="AG57" s="51" t="s">
        <v>24</v>
      </c>
      <c r="AH57" s="51" t="s">
        <v>389</v>
      </c>
      <c r="AI57" s="49" t="s">
        <v>24</v>
      </c>
      <c r="AK57" s="32">
        <f t="shared" si="1"/>
        <v>2</v>
      </c>
      <c r="AL57" s="32">
        <f t="shared" si="2"/>
        <v>13</v>
      </c>
      <c r="AM57" s="32">
        <f t="shared" si="3"/>
        <v>2</v>
      </c>
      <c r="AN57" s="32">
        <f t="shared" si="4"/>
        <v>17</v>
      </c>
      <c r="AO57" s="56">
        <f t="shared" si="5"/>
        <v>0.11764705882352941</v>
      </c>
      <c r="AP57" s="57">
        <f t="shared" si="6"/>
        <v>0.76470588235294112</v>
      </c>
      <c r="AQ57" s="56">
        <f t="shared" si="7"/>
        <v>0.11764705882352941</v>
      </c>
    </row>
    <row r="58" spans="1:43" ht="15.75" x14ac:dyDescent="0.25">
      <c r="A58" s="10"/>
      <c r="B58" s="10"/>
      <c r="C58" s="11" t="s">
        <v>112</v>
      </c>
      <c r="D58" s="10"/>
      <c r="E58" s="10"/>
      <c r="F58" s="10" t="s">
        <v>113</v>
      </c>
      <c r="G58" s="51" t="s">
        <v>389</v>
      </c>
      <c r="H58" s="51" t="s">
        <v>389</v>
      </c>
      <c r="I58" s="51" t="s">
        <v>24</v>
      </c>
      <c r="J58" s="51" t="s">
        <v>59</v>
      </c>
      <c r="K58" s="51" t="s">
        <v>24</v>
      </c>
      <c r="L58" s="51" t="s">
        <v>389</v>
      </c>
      <c r="M58" s="51" t="s">
        <v>389</v>
      </c>
      <c r="N58" s="51" t="s">
        <v>389</v>
      </c>
      <c r="O58" s="51" t="s">
        <v>389</v>
      </c>
      <c r="P58" s="51" t="s">
        <v>389</v>
      </c>
      <c r="Q58" s="51" t="s">
        <v>24</v>
      </c>
      <c r="R58" s="51" t="s">
        <v>389</v>
      </c>
      <c r="S58" s="51" t="s">
        <v>24</v>
      </c>
      <c r="T58" s="51" t="s">
        <v>24</v>
      </c>
      <c r="U58" s="51" t="s">
        <v>24</v>
      </c>
      <c r="V58" s="51" t="s">
        <v>389</v>
      </c>
      <c r="W58" s="51" t="s">
        <v>59</v>
      </c>
      <c r="X58" s="51" t="s">
        <v>24</v>
      </c>
      <c r="Y58" s="51" t="s">
        <v>389</v>
      </c>
      <c r="Z58" s="51" t="s">
        <v>24</v>
      </c>
      <c r="AA58" s="51" t="s">
        <v>389</v>
      </c>
      <c r="AB58" s="51" t="s">
        <v>389</v>
      </c>
      <c r="AC58" s="51" t="s">
        <v>15</v>
      </c>
      <c r="AD58" s="51" t="s">
        <v>389</v>
      </c>
      <c r="AE58" s="51" t="s">
        <v>389</v>
      </c>
      <c r="AF58" s="51" t="s">
        <v>389</v>
      </c>
      <c r="AG58" s="51" t="s">
        <v>389</v>
      </c>
      <c r="AH58" s="51" t="s">
        <v>389</v>
      </c>
      <c r="AI58" s="49" t="s">
        <v>24</v>
      </c>
      <c r="AK58" s="32">
        <f t="shared" si="1"/>
        <v>1</v>
      </c>
      <c r="AL58" s="32">
        <f t="shared" si="2"/>
        <v>8</v>
      </c>
      <c r="AM58" s="32">
        <f t="shared" si="3"/>
        <v>2</v>
      </c>
      <c r="AN58" s="32">
        <f t="shared" si="4"/>
        <v>11</v>
      </c>
      <c r="AO58" s="56">
        <f t="shared" si="5"/>
        <v>9.0909090909090912E-2</v>
      </c>
      <c r="AP58" s="57">
        <f t="shared" si="6"/>
        <v>0.72727272727272729</v>
      </c>
      <c r="AQ58" s="56">
        <f t="shared" si="7"/>
        <v>0.18181818181818182</v>
      </c>
    </row>
    <row r="59" spans="1:43" ht="15.75" x14ac:dyDescent="0.25">
      <c r="A59" s="10"/>
      <c r="B59" s="10"/>
      <c r="C59" s="11" t="s">
        <v>114</v>
      </c>
      <c r="D59" s="10"/>
      <c r="E59" s="10"/>
      <c r="F59" s="10" t="s">
        <v>115</v>
      </c>
      <c r="G59" s="51" t="s">
        <v>389</v>
      </c>
      <c r="H59" s="51" t="s">
        <v>389</v>
      </c>
      <c r="I59" s="51" t="s">
        <v>389</v>
      </c>
      <c r="J59" s="51" t="s">
        <v>389</v>
      </c>
      <c r="K59" s="51" t="s">
        <v>389</v>
      </c>
      <c r="L59" s="51" t="s">
        <v>389</v>
      </c>
      <c r="M59" s="51" t="s">
        <v>389</v>
      </c>
      <c r="N59" s="51" t="s">
        <v>389</v>
      </c>
      <c r="O59" s="51" t="s">
        <v>389</v>
      </c>
      <c r="P59" s="51" t="s">
        <v>24</v>
      </c>
      <c r="Q59" s="51" t="s">
        <v>389</v>
      </c>
      <c r="R59" s="51" t="s">
        <v>389</v>
      </c>
      <c r="S59" s="51" t="s">
        <v>389</v>
      </c>
      <c r="T59" s="51" t="s">
        <v>389</v>
      </c>
      <c r="U59" s="51" t="s">
        <v>24</v>
      </c>
      <c r="V59" s="51" t="s">
        <v>389</v>
      </c>
      <c r="W59" s="51" t="s">
        <v>389</v>
      </c>
      <c r="X59" s="51" t="s">
        <v>389</v>
      </c>
      <c r="Y59" s="51" t="s">
        <v>389</v>
      </c>
      <c r="Z59" s="51" t="s">
        <v>389</v>
      </c>
      <c r="AA59" s="51" t="s">
        <v>389</v>
      </c>
      <c r="AB59" s="51" t="s">
        <v>389</v>
      </c>
      <c r="AC59" s="51" t="s">
        <v>389</v>
      </c>
      <c r="AD59" s="51" t="s">
        <v>389</v>
      </c>
      <c r="AE59" s="51" t="s">
        <v>389</v>
      </c>
      <c r="AF59" s="51" t="s">
        <v>389</v>
      </c>
      <c r="AG59" s="51" t="s">
        <v>389</v>
      </c>
      <c r="AH59" s="51" t="s">
        <v>389</v>
      </c>
      <c r="AI59" s="49" t="s">
        <v>24</v>
      </c>
      <c r="AK59" s="32">
        <f t="shared" si="1"/>
        <v>0</v>
      </c>
      <c r="AL59" s="32">
        <f t="shared" si="2"/>
        <v>2</v>
      </c>
      <c r="AM59" s="32">
        <f t="shared" si="3"/>
        <v>0</v>
      </c>
      <c r="AN59" s="32">
        <f t="shared" si="4"/>
        <v>2</v>
      </c>
      <c r="AO59" s="56">
        <f t="shared" si="5"/>
        <v>0</v>
      </c>
      <c r="AP59" s="57">
        <f t="shared" si="6"/>
        <v>1</v>
      </c>
      <c r="AQ59" s="56">
        <f t="shared" si="7"/>
        <v>0</v>
      </c>
    </row>
    <row r="60" spans="1:43" ht="15.75" x14ac:dyDescent="0.25">
      <c r="A60" s="10"/>
      <c r="B60" s="10"/>
      <c r="C60" s="11" t="s">
        <v>116</v>
      </c>
      <c r="D60" s="10"/>
      <c r="E60" s="10"/>
      <c r="F60" s="10" t="s">
        <v>117</v>
      </c>
      <c r="G60" s="51" t="s">
        <v>389</v>
      </c>
      <c r="H60" s="51" t="s">
        <v>24</v>
      </c>
      <c r="I60" s="51" t="s">
        <v>24</v>
      </c>
      <c r="J60" s="51" t="s">
        <v>24</v>
      </c>
      <c r="K60" s="51" t="s">
        <v>389</v>
      </c>
      <c r="L60" s="51" t="s">
        <v>389</v>
      </c>
      <c r="M60" s="51" t="s">
        <v>389</v>
      </c>
      <c r="N60" s="51" t="s">
        <v>59</v>
      </c>
      <c r="O60" s="51" t="s">
        <v>15</v>
      </c>
      <c r="P60" s="51" t="s">
        <v>24</v>
      </c>
      <c r="Q60" s="51" t="s">
        <v>389</v>
      </c>
      <c r="R60" s="51" t="s">
        <v>389</v>
      </c>
      <c r="S60" s="51" t="s">
        <v>24</v>
      </c>
      <c r="T60" s="51" t="s">
        <v>389</v>
      </c>
      <c r="U60" s="51" t="s">
        <v>389</v>
      </c>
      <c r="V60" s="51" t="s">
        <v>389</v>
      </c>
      <c r="W60" s="51" t="s">
        <v>389</v>
      </c>
      <c r="X60" s="51" t="s">
        <v>24</v>
      </c>
      <c r="Y60" s="51" t="s">
        <v>24</v>
      </c>
      <c r="Z60" s="51" t="s">
        <v>59</v>
      </c>
      <c r="AA60" s="51" t="s">
        <v>389</v>
      </c>
      <c r="AB60" s="51" t="s">
        <v>389</v>
      </c>
      <c r="AC60" s="51" t="s">
        <v>389</v>
      </c>
      <c r="AD60" s="51" t="s">
        <v>389</v>
      </c>
      <c r="AE60" s="51" t="s">
        <v>24</v>
      </c>
      <c r="AF60" s="51" t="s">
        <v>59</v>
      </c>
      <c r="AG60" s="51" t="s">
        <v>24</v>
      </c>
      <c r="AH60" s="51" t="s">
        <v>24</v>
      </c>
      <c r="AI60" s="49" t="s">
        <v>24</v>
      </c>
      <c r="AK60" s="32">
        <f t="shared" si="1"/>
        <v>1</v>
      </c>
      <c r="AL60" s="32">
        <f t="shared" si="2"/>
        <v>10</v>
      </c>
      <c r="AM60" s="32">
        <f t="shared" si="3"/>
        <v>3</v>
      </c>
      <c r="AN60" s="32">
        <f t="shared" si="4"/>
        <v>14</v>
      </c>
      <c r="AO60" s="56">
        <f t="shared" si="5"/>
        <v>7.1428571428571425E-2</v>
      </c>
      <c r="AP60" s="57">
        <f t="shared" si="6"/>
        <v>0.7142857142857143</v>
      </c>
      <c r="AQ60" s="56">
        <f t="shared" si="7"/>
        <v>0.21428571428571427</v>
      </c>
    </row>
    <row r="61" spans="1:43" ht="15.75" x14ac:dyDescent="0.25">
      <c r="A61" s="10"/>
      <c r="B61" s="10"/>
      <c r="C61" s="11" t="s">
        <v>118</v>
      </c>
      <c r="D61" s="10"/>
      <c r="E61" s="10"/>
      <c r="F61" s="10" t="s">
        <v>119</v>
      </c>
      <c r="G61" s="51" t="s">
        <v>389</v>
      </c>
      <c r="H61" s="51" t="s">
        <v>15</v>
      </c>
      <c r="I61" s="51" t="s">
        <v>389</v>
      </c>
      <c r="J61" s="51" t="s">
        <v>389</v>
      </c>
      <c r="K61" s="51" t="s">
        <v>389</v>
      </c>
      <c r="L61" s="51" t="s">
        <v>389</v>
      </c>
      <c r="M61" s="51" t="s">
        <v>24</v>
      </c>
      <c r="N61" s="51" t="s">
        <v>389</v>
      </c>
      <c r="O61" s="51" t="s">
        <v>389</v>
      </c>
      <c r="P61" s="51" t="s">
        <v>15</v>
      </c>
      <c r="Q61" s="51" t="s">
        <v>389</v>
      </c>
      <c r="R61" s="51" t="s">
        <v>389</v>
      </c>
      <c r="S61" s="51" t="s">
        <v>24</v>
      </c>
      <c r="T61" s="51" t="s">
        <v>24</v>
      </c>
      <c r="U61" s="51" t="s">
        <v>15</v>
      </c>
      <c r="V61" s="51" t="s">
        <v>389</v>
      </c>
      <c r="W61" s="51" t="s">
        <v>24</v>
      </c>
      <c r="X61" s="51" t="s">
        <v>24</v>
      </c>
      <c r="Y61" s="51" t="s">
        <v>24</v>
      </c>
      <c r="Z61" s="51" t="s">
        <v>389</v>
      </c>
      <c r="AA61" s="51" t="s">
        <v>389</v>
      </c>
      <c r="AB61" s="51" t="s">
        <v>389</v>
      </c>
      <c r="AC61" s="51" t="s">
        <v>389</v>
      </c>
      <c r="AD61" s="51" t="s">
        <v>15</v>
      </c>
      <c r="AE61" s="51" t="s">
        <v>24</v>
      </c>
      <c r="AF61" s="51" t="s">
        <v>15</v>
      </c>
      <c r="AG61" s="51" t="s">
        <v>389</v>
      </c>
      <c r="AH61" s="51" t="s">
        <v>24</v>
      </c>
      <c r="AI61" s="49" t="s">
        <v>24</v>
      </c>
      <c r="AK61" s="32">
        <f t="shared" si="1"/>
        <v>5</v>
      </c>
      <c r="AL61" s="32">
        <f t="shared" si="2"/>
        <v>8</v>
      </c>
      <c r="AM61" s="32">
        <f t="shared" si="3"/>
        <v>0</v>
      </c>
      <c r="AN61" s="32">
        <f t="shared" si="4"/>
        <v>13</v>
      </c>
      <c r="AO61" s="56">
        <f t="shared" si="5"/>
        <v>0.38461538461538464</v>
      </c>
      <c r="AP61" s="57">
        <f t="shared" si="6"/>
        <v>0.61538461538461542</v>
      </c>
      <c r="AQ61" s="56">
        <f t="shared" si="7"/>
        <v>0</v>
      </c>
    </row>
    <row r="62" spans="1:43" ht="15.75" x14ac:dyDescent="0.25">
      <c r="A62" s="10"/>
      <c r="B62" s="10"/>
      <c r="C62" s="11" t="s">
        <v>120</v>
      </c>
      <c r="D62" s="10"/>
      <c r="E62" s="10"/>
      <c r="F62" s="10" t="s">
        <v>121</v>
      </c>
      <c r="G62" s="51" t="s">
        <v>59</v>
      </c>
      <c r="H62" s="51" t="s">
        <v>389</v>
      </c>
      <c r="I62" s="51" t="s">
        <v>15</v>
      </c>
      <c r="J62" s="51" t="s">
        <v>15</v>
      </c>
      <c r="K62" s="51" t="s">
        <v>24</v>
      </c>
      <c r="L62" s="51" t="s">
        <v>389</v>
      </c>
      <c r="M62" s="51" t="s">
        <v>15</v>
      </c>
      <c r="N62" s="51" t="s">
        <v>389</v>
      </c>
      <c r="O62" s="51" t="s">
        <v>15</v>
      </c>
      <c r="P62" s="51" t="s">
        <v>389</v>
      </c>
      <c r="Q62" s="51" t="s">
        <v>15</v>
      </c>
      <c r="R62" s="51" t="s">
        <v>389</v>
      </c>
      <c r="S62" s="51" t="s">
        <v>15</v>
      </c>
      <c r="T62" s="51" t="s">
        <v>15</v>
      </c>
      <c r="U62" s="51" t="s">
        <v>15</v>
      </c>
      <c r="V62" s="51" t="s">
        <v>15</v>
      </c>
      <c r="W62" s="51" t="s">
        <v>389</v>
      </c>
      <c r="X62" s="51" t="s">
        <v>24</v>
      </c>
      <c r="Y62" s="51" t="s">
        <v>15</v>
      </c>
      <c r="Z62" s="51" t="s">
        <v>15</v>
      </c>
      <c r="AA62" s="51" t="s">
        <v>15</v>
      </c>
      <c r="AB62" s="51" t="s">
        <v>389</v>
      </c>
      <c r="AC62" s="51" t="s">
        <v>15</v>
      </c>
      <c r="AD62" s="51" t="s">
        <v>15</v>
      </c>
      <c r="AE62" s="51" t="s">
        <v>15</v>
      </c>
      <c r="AF62" s="51" t="s">
        <v>389</v>
      </c>
      <c r="AG62" s="51" t="s">
        <v>24</v>
      </c>
      <c r="AH62" s="51" t="s">
        <v>15</v>
      </c>
      <c r="AI62" s="49" t="s">
        <v>15</v>
      </c>
      <c r="AK62" s="32">
        <f t="shared" si="1"/>
        <v>16</v>
      </c>
      <c r="AL62" s="32">
        <f t="shared" si="2"/>
        <v>3</v>
      </c>
      <c r="AM62" s="32">
        <f t="shared" si="3"/>
        <v>1</v>
      </c>
      <c r="AN62" s="32">
        <f t="shared" si="4"/>
        <v>20</v>
      </c>
      <c r="AO62" s="57">
        <f t="shared" si="5"/>
        <v>0.8</v>
      </c>
      <c r="AP62" s="56">
        <f t="shared" si="6"/>
        <v>0.15</v>
      </c>
      <c r="AQ62" s="56">
        <f t="shared" si="7"/>
        <v>0.05</v>
      </c>
    </row>
    <row r="63" spans="1:43" ht="15.75" x14ac:dyDescent="0.25">
      <c r="A63" s="10"/>
      <c r="B63" s="10"/>
      <c r="C63" s="11" t="s">
        <v>122</v>
      </c>
      <c r="D63" s="10"/>
      <c r="E63" s="10"/>
      <c r="F63" s="10" t="s">
        <v>123</v>
      </c>
      <c r="G63" s="51" t="s">
        <v>24</v>
      </c>
      <c r="H63" s="51" t="s">
        <v>15</v>
      </c>
      <c r="I63" s="51" t="s">
        <v>24</v>
      </c>
      <c r="J63" s="51" t="s">
        <v>24</v>
      </c>
      <c r="K63" s="51" t="s">
        <v>24</v>
      </c>
      <c r="L63" s="51" t="s">
        <v>59</v>
      </c>
      <c r="M63" s="51" t="s">
        <v>24</v>
      </c>
      <c r="N63" s="51" t="s">
        <v>389</v>
      </c>
      <c r="O63" s="51" t="s">
        <v>24</v>
      </c>
      <c r="P63" s="51" t="s">
        <v>389</v>
      </c>
      <c r="Q63" s="51" t="s">
        <v>389</v>
      </c>
      <c r="R63" s="51" t="s">
        <v>24</v>
      </c>
      <c r="S63" s="51" t="s">
        <v>24</v>
      </c>
      <c r="T63" s="51" t="s">
        <v>24</v>
      </c>
      <c r="U63" s="51" t="s">
        <v>24</v>
      </c>
      <c r="V63" s="51" t="s">
        <v>389</v>
      </c>
      <c r="W63" s="51" t="s">
        <v>24</v>
      </c>
      <c r="X63" s="51" t="s">
        <v>389</v>
      </c>
      <c r="Y63" s="51" t="s">
        <v>24</v>
      </c>
      <c r="Z63" s="51" t="s">
        <v>24</v>
      </c>
      <c r="AA63" s="51" t="s">
        <v>24</v>
      </c>
      <c r="AB63" s="51" t="s">
        <v>389</v>
      </c>
      <c r="AC63" s="51" t="s">
        <v>24</v>
      </c>
      <c r="AD63" s="51" t="s">
        <v>24</v>
      </c>
      <c r="AE63" s="51" t="s">
        <v>59</v>
      </c>
      <c r="AF63" s="51" t="s">
        <v>389</v>
      </c>
      <c r="AG63" s="51" t="s">
        <v>389</v>
      </c>
      <c r="AH63" s="51" t="s">
        <v>24</v>
      </c>
      <c r="AI63" s="49" t="s">
        <v>24</v>
      </c>
      <c r="AK63" s="32">
        <f t="shared" si="1"/>
        <v>1</v>
      </c>
      <c r="AL63" s="32">
        <f t="shared" si="2"/>
        <v>17</v>
      </c>
      <c r="AM63" s="32">
        <f t="shared" si="3"/>
        <v>2</v>
      </c>
      <c r="AN63" s="32">
        <f t="shared" si="4"/>
        <v>20</v>
      </c>
      <c r="AO63" s="56">
        <f t="shared" si="5"/>
        <v>0.05</v>
      </c>
      <c r="AP63" s="57">
        <f t="shared" si="6"/>
        <v>0.85</v>
      </c>
      <c r="AQ63" s="56">
        <f t="shared" si="7"/>
        <v>0.1</v>
      </c>
    </row>
    <row r="64" spans="1:43" ht="15.75" x14ac:dyDescent="0.25">
      <c r="A64" s="10"/>
      <c r="B64" s="10"/>
      <c r="C64" s="11" t="s">
        <v>124</v>
      </c>
      <c r="D64" s="10"/>
      <c r="E64" s="10"/>
      <c r="F64" s="10" t="s">
        <v>125</v>
      </c>
      <c r="G64" s="51" t="s">
        <v>24</v>
      </c>
      <c r="H64" s="51" t="s">
        <v>389</v>
      </c>
      <c r="I64" s="51" t="s">
        <v>389</v>
      </c>
      <c r="J64" s="51" t="s">
        <v>24</v>
      </c>
      <c r="K64" s="51" t="s">
        <v>24</v>
      </c>
      <c r="L64" s="51" t="s">
        <v>24</v>
      </c>
      <c r="M64" s="51" t="s">
        <v>24</v>
      </c>
      <c r="N64" s="51" t="s">
        <v>389</v>
      </c>
      <c r="O64" s="51" t="s">
        <v>389</v>
      </c>
      <c r="P64" s="51" t="s">
        <v>389</v>
      </c>
      <c r="Q64" s="51" t="s">
        <v>389</v>
      </c>
      <c r="R64" s="51" t="s">
        <v>389</v>
      </c>
      <c r="S64" s="51" t="s">
        <v>24</v>
      </c>
      <c r="T64" s="51" t="s">
        <v>24</v>
      </c>
      <c r="U64" s="51" t="s">
        <v>24</v>
      </c>
      <c r="V64" s="51" t="s">
        <v>24</v>
      </c>
      <c r="W64" s="51" t="s">
        <v>389</v>
      </c>
      <c r="X64" s="51" t="s">
        <v>24</v>
      </c>
      <c r="Y64" s="51" t="s">
        <v>24</v>
      </c>
      <c r="Z64" s="51" t="s">
        <v>24</v>
      </c>
      <c r="AA64" s="51" t="s">
        <v>24</v>
      </c>
      <c r="AB64" s="51" t="s">
        <v>389</v>
      </c>
      <c r="AC64" s="51" t="s">
        <v>24</v>
      </c>
      <c r="AD64" s="51" t="s">
        <v>389</v>
      </c>
      <c r="AE64" s="51" t="s">
        <v>389</v>
      </c>
      <c r="AF64" s="51" t="s">
        <v>24</v>
      </c>
      <c r="AG64" s="51" t="s">
        <v>389</v>
      </c>
      <c r="AH64" s="51" t="s">
        <v>389</v>
      </c>
      <c r="AI64" s="49" t="s">
        <v>24</v>
      </c>
      <c r="AK64" s="32">
        <f t="shared" si="1"/>
        <v>0</v>
      </c>
      <c r="AL64" s="32">
        <f t="shared" si="2"/>
        <v>15</v>
      </c>
      <c r="AM64" s="32">
        <f t="shared" si="3"/>
        <v>0</v>
      </c>
      <c r="AN64" s="32">
        <f t="shared" si="4"/>
        <v>15</v>
      </c>
      <c r="AO64" s="56">
        <f t="shared" si="5"/>
        <v>0</v>
      </c>
      <c r="AP64" s="57">
        <f t="shared" si="6"/>
        <v>1</v>
      </c>
      <c r="AQ64" s="56">
        <f t="shared" si="7"/>
        <v>0</v>
      </c>
    </row>
    <row r="65" spans="1:43" ht="15.75" x14ac:dyDescent="0.25">
      <c r="A65" s="10"/>
      <c r="B65" s="10" t="s">
        <v>126</v>
      </c>
      <c r="C65" s="11"/>
      <c r="D65" s="10"/>
      <c r="E65" s="10" t="s">
        <v>127</v>
      </c>
      <c r="F65" s="10"/>
      <c r="G65" s="51" t="s">
        <v>389</v>
      </c>
      <c r="H65" s="51" t="s">
        <v>389</v>
      </c>
      <c r="I65" s="51" t="s">
        <v>389</v>
      </c>
      <c r="J65" s="51" t="s">
        <v>389</v>
      </c>
      <c r="K65" s="51" t="s">
        <v>389</v>
      </c>
      <c r="L65" s="51" t="s">
        <v>389</v>
      </c>
      <c r="M65" s="51" t="s">
        <v>389</v>
      </c>
      <c r="N65" s="51" t="s">
        <v>389</v>
      </c>
      <c r="O65" s="51" t="s">
        <v>389</v>
      </c>
      <c r="P65" s="51" t="s">
        <v>389</v>
      </c>
      <c r="Q65" s="51" t="s">
        <v>389</v>
      </c>
      <c r="R65" s="51" t="s">
        <v>389</v>
      </c>
      <c r="S65" s="51" t="s">
        <v>389</v>
      </c>
      <c r="T65" s="51" t="s">
        <v>389</v>
      </c>
      <c r="U65" s="51" t="s">
        <v>389</v>
      </c>
      <c r="V65" s="51" t="s">
        <v>389</v>
      </c>
      <c r="W65" s="51" t="s">
        <v>389</v>
      </c>
      <c r="X65" s="51" t="s">
        <v>389</v>
      </c>
      <c r="Y65" s="51" t="s">
        <v>389</v>
      </c>
      <c r="Z65" s="51" t="s">
        <v>389</v>
      </c>
      <c r="AA65" s="51" t="s">
        <v>389</v>
      </c>
      <c r="AB65" s="51" t="s">
        <v>389</v>
      </c>
      <c r="AC65" s="51" t="s">
        <v>389</v>
      </c>
      <c r="AD65" s="51" t="s">
        <v>389</v>
      </c>
      <c r="AE65" s="51" t="s">
        <v>389</v>
      </c>
      <c r="AF65" s="51" t="s">
        <v>389</v>
      </c>
      <c r="AG65" s="51" t="s">
        <v>389</v>
      </c>
      <c r="AH65" s="51" t="s">
        <v>389</v>
      </c>
      <c r="AI65" s="49"/>
      <c r="AK65" s="32">
        <f t="shared" si="1"/>
        <v>0</v>
      </c>
      <c r="AL65" s="32">
        <f t="shared" si="2"/>
        <v>0</v>
      </c>
      <c r="AM65" s="32">
        <f t="shared" si="3"/>
        <v>0</v>
      </c>
      <c r="AN65" s="32">
        <f t="shared" si="4"/>
        <v>0</v>
      </c>
      <c r="AO65" s="56">
        <f t="shared" si="5"/>
        <v>0</v>
      </c>
      <c r="AP65" s="56">
        <f t="shared" si="6"/>
        <v>0</v>
      </c>
      <c r="AQ65" s="56">
        <f t="shared" si="7"/>
        <v>0</v>
      </c>
    </row>
    <row r="66" spans="1:43" ht="15.75" x14ac:dyDescent="0.25">
      <c r="A66" s="10"/>
      <c r="B66" s="10" t="s">
        <v>128</v>
      </c>
      <c r="C66" s="11"/>
      <c r="D66" s="10"/>
      <c r="E66" s="10" t="s">
        <v>127</v>
      </c>
      <c r="F66" s="10"/>
      <c r="G66" s="51" t="s">
        <v>389</v>
      </c>
      <c r="H66" s="51" t="s">
        <v>389</v>
      </c>
      <c r="I66" s="51" t="s">
        <v>389</v>
      </c>
      <c r="J66" s="51" t="s">
        <v>389</v>
      </c>
      <c r="K66" s="51" t="s">
        <v>389</v>
      </c>
      <c r="L66" s="51" t="s">
        <v>389</v>
      </c>
      <c r="M66" s="51" t="s">
        <v>389</v>
      </c>
      <c r="N66" s="51" t="s">
        <v>389</v>
      </c>
      <c r="O66" s="51" t="s">
        <v>389</v>
      </c>
      <c r="P66" s="51" t="s">
        <v>389</v>
      </c>
      <c r="Q66" s="51" t="s">
        <v>389</v>
      </c>
      <c r="R66" s="51" t="s">
        <v>389</v>
      </c>
      <c r="S66" s="51" t="s">
        <v>389</v>
      </c>
      <c r="T66" s="51" t="s">
        <v>389</v>
      </c>
      <c r="U66" s="51" t="s">
        <v>389</v>
      </c>
      <c r="V66" s="51" t="s">
        <v>389</v>
      </c>
      <c r="W66" s="51" t="s">
        <v>389</v>
      </c>
      <c r="X66" s="51" t="s">
        <v>389</v>
      </c>
      <c r="Y66" s="51" t="s">
        <v>389</v>
      </c>
      <c r="Z66" s="51" t="s">
        <v>389</v>
      </c>
      <c r="AA66" s="51" t="s">
        <v>389</v>
      </c>
      <c r="AB66" s="51" t="s">
        <v>389</v>
      </c>
      <c r="AC66" s="51" t="s">
        <v>389</v>
      </c>
      <c r="AD66" s="51" t="s">
        <v>389</v>
      </c>
      <c r="AE66" s="51" t="s">
        <v>389</v>
      </c>
      <c r="AF66" s="51" t="s">
        <v>389</v>
      </c>
      <c r="AG66" s="51" t="s">
        <v>389</v>
      </c>
      <c r="AH66" s="51" t="s">
        <v>389</v>
      </c>
      <c r="AI66" s="49"/>
      <c r="AK66" s="32">
        <f t="shared" si="1"/>
        <v>0</v>
      </c>
      <c r="AL66" s="32">
        <f t="shared" si="2"/>
        <v>0</v>
      </c>
      <c r="AM66" s="32">
        <f t="shared" si="3"/>
        <v>0</v>
      </c>
      <c r="AN66" s="32">
        <f t="shared" si="4"/>
        <v>0</v>
      </c>
      <c r="AO66" s="56">
        <f t="shared" si="5"/>
        <v>0</v>
      </c>
      <c r="AP66" s="56">
        <f t="shared" si="6"/>
        <v>0</v>
      </c>
      <c r="AQ66" s="56">
        <f t="shared" si="7"/>
        <v>0</v>
      </c>
    </row>
    <row r="67" spans="1:43" ht="15.75" x14ac:dyDescent="0.25">
      <c r="A67" s="10"/>
      <c r="B67" s="10" t="s">
        <v>129</v>
      </c>
      <c r="C67" s="11"/>
      <c r="D67" s="10"/>
      <c r="E67" s="10" t="s">
        <v>130</v>
      </c>
      <c r="F67" s="10"/>
      <c r="G67" s="51" t="s">
        <v>389</v>
      </c>
      <c r="H67" s="51" t="s">
        <v>389</v>
      </c>
      <c r="I67" s="51" t="s">
        <v>389</v>
      </c>
      <c r="J67" s="51" t="s">
        <v>389</v>
      </c>
      <c r="K67" s="51" t="s">
        <v>389</v>
      </c>
      <c r="L67" s="51" t="s">
        <v>389</v>
      </c>
      <c r="M67" s="51" t="s">
        <v>389</v>
      </c>
      <c r="N67" s="51" t="s">
        <v>389</v>
      </c>
      <c r="O67" s="51" t="s">
        <v>389</v>
      </c>
      <c r="P67" s="51" t="s">
        <v>389</v>
      </c>
      <c r="Q67" s="51" t="s">
        <v>389</v>
      </c>
      <c r="R67" s="51" t="s">
        <v>389</v>
      </c>
      <c r="S67" s="51" t="s">
        <v>389</v>
      </c>
      <c r="T67" s="51" t="s">
        <v>389</v>
      </c>
      <c r="U67" s="51" t="s">
        <v>389</v>
      </c>
      <c r="V67" s="51" t="s">
        <v>389</v>
      </c>
      <c r="W67" s="51" t="s">
        <v>389</v>
      </c>
      <c r="X67" s="51" t="s">
        <v>389</v>
      </c>
      <c r="Y67" s="51" t="s">
        <v>389</v>
      </c>
      <c r="Z67" s="51" t="s">
        <v>389</v>
      </c>
      <c r="AA67" s="51" t="s">
        <v>389</v>
      </c>
      <c r="AB67" s="51" t="s">
        <v>389</v>
      </c>
      <c r="AC67" s="51" t="s">
        <v>389</v>
      </c>
      <c r="AD67" s="51" t="s">
        <v>389</v>
      </c>
      <c r="AE67" s="51" t="s">
        <v>389</v>
      </c>
      <c r="AF67" s="51" t="s">
        <v>389</v>
      </c>
      <c r="AG67" s="51" t="s">
        <v>389</v>
      </c>
      <c r="AH67" s="51" t="s">
        <v>389</v>
      </c>
      <c r="AI67" s="49"/>
      <c r="AK67" s="32">
        <f t="shared" si="1"/>
        <v>0</v>
      </c>
      <c r="AL67" s="32">
        <f t="shared" si="2"/>
        <v>0</v>
      </c>
      <c r="AM67" s="32">
        <f t="shared" si="3"/>
        <v>0</v>
      </c>
      <c r="AN67" s="32">
        <f t="shared" si="4"/>
        <v>0</v>
      </c>
      <c r="AO67" s="56">
        <f t="shared" si="5"/>
        <v>0</v>
      </c>
      <c r="AP67" s="56">
        <f t="shared" si="6"/>
        <v>0</v>
      </c>
      <c r="AQ67" s="56">
        <f t="shared" si="7"/>
        <v>0</v>
      </c>
    </row>
    <row r="68" spans="1:43" ht="15.75" x14ac:dyDescent="0.25">
      <c r="A68" s="10"/>
      <c r="B68" s="10"/>
      <c r="C68" s="11" t="s">
        <v>131</v>
      </c>
      <c r="D68" s="10"/>
      <c r="E68" s="10"/>
      <c r="F68" s="10" t="s">
        <v>132</v>
      </c>
      <c r="G68" s="51" t="s">
        <v>389</v>
      </c>
      <c r="H68" s="51" t="s">
        <v>24</v>
      </c>
      <c r="I68" s="51" t="s">
        <v>389</v>
      </c>
      <c r="J68" s="51" t="s">
        <v>389</v>
      </c>
      <c r="K68" s="51" t="s">
        <v>389</v>
      </c>
      <c r="L68" s="51" t="s">
        <v>389</v>
      </c>
      <c r="M68" s="51" t="s">
        <v>389</v>
      </c>
      <c r="N68" s="51" t="s">
        <v>389</v>
      </c>
      <c r="O68" s="51" t="s">
        <v>389</v>
      </c>
      <c r="P68" s="51" t="s">
        <v>15</v>
      </c>
      <c r="Q68" s="51" t="s">
        <v>389</v>
      </c>
      <c r="R68" s="51" t="s">
        <v>389</v>
      </c>
      <c r="S68" s="51" t="s">
        <v>389</v>
      </c>
      <c r="T68" s="51" t="s">
        <v>389</v>
      </c>
      <c r="U68" s="51" t="s">
        <v>389</v>
      </c>
      <c r="V68" s="51" t="s">
        <v>389</v>
      </c>
      <c r="W68" s="51" t="s">
        <v>389</v>
      </c>
      <c r="X68" s="51" t="s">
        <v>389</v>
      </c>
      <c r="Y68" s="51" t="s">
        <v>389</v>
      </c>
      <c r="Z68" s="51" t="s">
        <v>24</v>
      </c>
      <c r="AA68" s="51" t="s">
        <v>15</v>
      </c>
      <c r="AB68" s="51" t="s">
        <v>389</v>
      </c>
      <c r="AC68" s="51" t="s">
        <v>15</v>
      </c>
      <c r="AD68" s="51" t="s">
        <v>389</v>
      </c>
      <c r="AE68" s="51" t="s">
        <v>389</v>
      </c>
      <c r="AF68" s="51" t="s">
        <v>389</v>
      </c>
      <c r="AG68" s="51" t="s">
        <v>15</v>
      </c>
      <c r="AH68" s="51" t="s">
        <v>15</v>
      </c>
      <c r="AI68" s="49" t="s">
        <v>15</v>
      </c>
      <c r="AK68" s="32">
        <f t="shared" si="1"/>
        <v>5</v>
      </c>
      <c r="AL68" s="32">
        <f t="shared" si="2"/>
        <v>2</v>
      </c>
      <c r="AM68" s="32">
        <f t="shared" si="3"/>
        <v>0</v>
      </c>
      <c r="AN68" s="32">
        <f t="shared" si="4"/>
        <v>7</v>
      </c>
      <c r="AO68" s="57">
        <f t="shared" si="5"/>
        <v>0.7142857142857143</v>
      </c>
      <c r="AP68" s="56">
        <f t="shared" si="6"/>
        <v>0.2857142857142857</v>
      </c>
      <c r="AQ68" s="56">
        <f t="shared" si="7"/>
        <v>0</v>
      </c>
    </row>
    <row r="69" spans="1:43" ht="15.75" x14ac:dyDescent="0.25">
      <c r="A69" s="10"/>
      <c r="B69" s="10"/>
      <c r="C69" s="11" t="s">
        <v>133</v>
      </c>
      <c r="D69" s="10"/>
      <c r="E69" s="10"/>
      <c r="F69" s="10" t="s">
        <v>134</v>
      </c>
      <c r="G69" s="51" t="s">
        <v>389</v>
      </c>
      <c r="H69" s="51" t="s">
        <v>389</v>
      </c>
      <c r="I69" s="51" t="s">
        <v>389</v>
      </c>
      <c r="J69" s="51" t="s">
        <v>389</v>
      </c>
      <c r="K69" s="51" t="s">
        <v>389</v>
      </c>
      <c r="L69" s="51" t="s">
        <v>389</v>
      </c>
      <c r="M69" s="51" t="s">
        <v>389</v>
      </c>
      <c r="N69" s="51" t="s">
        <v>389</v>
      </c>
      <c r="O69" s="51" t="s">
        <v>389</v>
      </c>
      <c r="P69" s="51" t="s">
        <v>389</v>
      </c>
      <c r="Q69" s="51" t="s">
        <v>389</v>
      </c>
      <c r="R69" s="51" t="s">
        <v>389</v>
      </c>
      <c r="S69" s="51" t="s">
        <v>389</v>
      </c>
      <c r="T69" s="51" t="s">
        <v>389</v>
      </c>
      <c r="U69" s="51" t="s">
        <v>389</v>
      </c>
      <c r="V69" s="51" t="s">
        <v>389</v>
      </c>
      <c r="W69" s="51" t="s">
        <v>389</v>
      </c>
      <c r="X69" s="51" t="s">
        <v>389</v>
      </c>
      <c r="Y69" s="51" t="s">
        <v>389</v>
      </c>
      <c r="Z69" s="51" t="s">
        <v>389</v>
      </c>
      <c r="AA69" s="51" t="s">
        <v>389</v>
      </c>
      <c r="AB69" s="51" t="s">
        <v>389</v>
      </c>
      <c r="AC69" s="51" t="s">
        <v>389</v>
      </c>
      <c r="AD69" s="51" t="s">
        <v>389</v>
      </c>
      <c r="AE69" s="51" t="s">
        <v>389</v>
      </c>
      <c r="AF69" s="51" t="s">
        <v>389</v>
      </c>
      <c r="AG69" s="51" t="s">
        <v>389</v>
      </c>
      <c r="AH69" s="51" t="s">
        <v>389</v>
      </c>
      <c r="AI69" s="49"/>
      <c r="AK69" s="32">
        <f t="shared" si="1"/>
        <v>0</v>
      </c>
      <c r="AL69" s="32">
        <f t="shared" si="2"/>
        <v>0</v>
      </c>
      <c r="AM69" s="32">
        <f t="shared" si="3"/>
        <v>0</v>
      </c>
      <c r="AN69" s="32">
        <f t="shared" si="4"/>
        <v>0</v>
      </c>
      <c r="AO69" s="56">
        <f t="shared" si="5"/>
        <v>0</v>
      </c>
      <c r="AP69" s="56">
        <f t="shared" si="6"/>
        <v>0</v>
      </c>
      <c r="AQ69" s="56">
        <f t="shared" si="7"/>
        <v>0</v>
      </c>
    </row>
    <row r="70" spans="1:43" ht="15.75" x14ac:dyDescent="0.25">
      <c r="A70" s="10"/>
      <c r="B70" s="10"/>
      <c r="C70" s="11" t="s">
        <v>135</v>
      </c>
      <c r="D70" s="10"/>
      <c r="E70" s="10"/>
      <c r="F70" s="10" t="s">
        <v>136</v>
      </c>
      <c r="G70" s="51" t="s">
        <v>389</v>
      </c>
      <c r="H70" s="51" t="s">
        <v>24</v>
      </c>
      <c r="I70" s="51" t="s">
        <v>389</v>
      </c>
      <c r="J70" s="51" t="s">
        <v>389</v>
      </c>
      <c r="K70" s="51" t="s">
        <v>389</v>
      </c>
      <c r="L70" s="51" t="s">
        <v>389</v>
      </c>
      <c r="M70" s="51" t="s">
        <v>389</v>
      </c>
      <c r="N70" s="51" t="s">
        <v>389</v>
      </c>
      <c r="O70" s="51" t="s">
        <v>389</v>
      </c>
      <c r="P70" s="51" t="s">
        <v>389</v>
      </c>
      <c r="Q70" s="51" t="s">
        <v>389</v>
      </c>
      <c r="R70" s="51" t="s">
        <v>389</v>
      </c>
      <c r="S70" s="51" t="s">
        <v>389</v>
      </c>
      <c r="T70" s="51" t="s">
        <v>389</v>
      </c>
      <c r="U70" s="51" t="s">
        <v>389</v>
      </c>
      <c r="V70" s="51" t="s">
        <v>389</v>
      </c>
      <c r="W70" s="51" t="s">
        <v>389</v>
      </c>
      <c r="X70" s="51" t="s">
        <v>389</v>
      </c>
      <c r="Y70" s="51" t="s">
        <v>389</v>
      </c>
      <c r="Z70" s="51" t="s">
        <v>389</v>
      </c>
      <c r="AA70" s="51" t="s">
        <v>389</v>
      </c>
      <c r="AB70" s="51" t="s">
        <v>389</v>
      </c>
      <c r="AC70" s="51" t="s">
        <v>389</v>
      </c>
      <c r="AD70" s="51" t="s">
        <v>24</v>
      </c>
      <c r="AE70" s="51" t="s">
        <v>389</v>
      </c>
      <c r="AF70" s="51" t="s">
        <v>389</v>
      </c>
      <c r="AG70" s="51" t="s">
        <v>389</v>
      </c>
      <c r="AH70" s="51" t="s">
        <v>24</v>
      </c>
      <c r="AI70" s="49" t="s">
        <v>24</v>
      </c>
      <c r="AK70" s="32">
        <f t="shared" si="1"/>
        <v>0</v>
      </c>
      <c r="AL70" s="32">
        <f t="shared" si="2"/>
        <v>3</v>
      </c>
      <c r="AM70" s="32">
        <f t="shared" si="3"/>
        <v>0</v>
      </c>
      <c r="AN70" s="32">
        <f t="shared" si="4"/>
        <v>3</v>
      </c>
      <c r="AO70" s="56">
        <f t="shared" si="5"/>
        <v>0</v>
      </c>
      <c r="AP70" s="57">
        <f t="shared" si="6"/>
        <v>1</v>
      </c>
      <c r="AQ70" s="56">
        <f t="shared" si="7"/>
        <v>0</v>
      </c>
    </row>
    <row r="71" spans="1:43" ht="15.75" x14ac:dyDescent="0.25">
      <c r="A71" s="10"/>
      <c r="B71" s="10" t="s">
        <v>137</v>
      </c>
      <c r="C71" s="11"/>
      <c r="D71" s="10"/>
      <c r="E71" s="10" t="s">
        <v>138</v>
      </c>
      <c r="F71" s="10"/>
      <c r="G71" s="51" t="s">
        <v>389</v>
      </c>
      <c r="H71" s="51" t="s">
        <v>389</v>
      </c>
      <c r="I71" s="51" t="s">
        <v>389</v>
      </c>
      <c r="J71" s="51" t="s">
        <v>389</v>
      </c>
      <c r="K71" s="51" t="s">
        <v>389</v>
      </c>
      <c r="L71" s="51" t="s">
        <v>389</v>
      </c>
      <c r="M71" s="51" t="s">
        <v>389</v>
      </c>
      <c r="N71" s="51" t="s">
        <v>389</v>
      </c>
      <c r="O71" s="51" t="s">
        <v>389</v>
      </c>
      <c r="P71" s="51" t="s">
        <v>389</v>
      </c>
      <c r="Q71" s="51" t="s">
        <v>389</v>
      </c>
      <c r="R71" s="51" t="s">
        <v>389</v>
      </c>
      <c r="S71" s="51" t="s">
        <v>389</v>
      </c>
      <c r="T71" s="51" t="s">
        <v>389</v>
      </c>
      <c r="U71" s="51" t="s">
        <v>389</v>
      </c>
      <c r="V71" s="51" t="s">
        <v>389</v>
      </c>
      <c r="W71" s="51" t="s">
        <v>389</v>
      </c>
      <c r="X71" s="51" t="s">
        <v>389</v>
      </c>
      <c r="Y71" s="51" t="s">
        <v>389</v>
      </c>
      <c r="Z71" s="51" t="s">
        <v>389</v>
      </c>
      <c r="AA71" s="51" t="s">
        <v>389</v>
      </c>
      <c r="AB71" s="51" t="s">
        <v>389</v>
      </c>
      <c r="AC71" s="51" t="s">
        <v>389</v>
      </c>
      <c r="AD71" s="51" t="s">
        <v>389</v>
      </c>
      <c r="AE71" s="51" t="s">
        <v>389</v>
      </c>
      <c r="AF71" s="51" t="s">
        <v>389</v>
      </c>
      <c r="AG71" s="51" t="s">
        <v>389</v>
      </c>
      <c r="AH71" s="51" t="s">
        <v>389</v>
      </c>
      <c r="AI71" s="49"/>
      <c r="AK71" s="32">
        <f t="shared" si="1"/>
        <v>0</v>
      </c>
      <c r="AL71" s="32">
        <f t="shared" si="2"/>
        <v>0</v>
      </c>
      <c r="AM71" s="32">
        <f t="shared" si="3"/>
        <v>0</v>
      </c>
      <c r="AN71" s="32">
        <f t="shared" si="4"/>
        <v>0</v>
      </c>
      <c r="AO71" s="56">
        <f t="shared" si="5"/>
        <v>0</v>
      </c>
      <c r="AP71" s="56">
        <f t="shared" si="6"/>
        <v>0</v>
      </c>
      <c r="AQ71" s="56">
        <f t="shared" si="7"/>
        <v>0</v>
      </c>
    </row>
    <row r="72" spans="1:43" ht="15.75" x14ac:dyDescent="0.25">
      <c r="A72" s="10"/>
      <c r="B72" s="10"/>
      <c r="C72" s="11" t="s">
        <v>139</v>
      </c>
      <c r="D72" s="10"/>
      <c r="E72" s="10"/>
      <c r="F72" s="10" t="s">
        <v>140</v>
      </c>
      <c r="G72" s="51" t="s">
        <v>389</v>
      </c>
      <c r="H72" s="51" t="s">
        <v>15</v>
      </c>
      <c r="I72" s="51" t="s">
        <v>389</v>
      </c>
      <c r="J72" s="51" t="s">
        <v>24</v>
      </c>
      <c r="K72" s="51" t="s">
        <v>389</v>
      </c>
      <c r="L72" s="51" t="s">
        <v>24</v>
      </c>
      <c r="M72" s="51" t="s">
        <v>389</v>
      </c>
      <c r="N72" s="51" t="s">
        <v>24</v>
      </c>
      <c r="O72" s="51" t="s">
        <v>389</v>
      </c>
      <c r="P72" s="51" t="s">
        <v>389</v>
      </c>
      <c r="Q72" s="51" t="s">
        <v>389</v>
      </c>
      <c r="R72" s="51" t="s">
        <v>389</v>
      </c>
      <c r="S72" s="51" t="s">
        <v>389</v>
      </c>
      <c r="T72" s="51" t="s">
        <v>389</v>
      </c>
      <c r="U72" s="51" t="s">
        <v>389</v>
      </c>
      <c r="V72" s="51" t="s">
        <v>389</v>
      </c>
      <c r="W72" s="51" t="s">
        <v>389</v>
      </c>
      <c r="X72" s="51" t="s">
        <v>389</v>
      </c>
      <c r="Y72" s="51" t="s">
        <v>389</v>
      </c>
      <c r="Z72" s="51" t="s">
        <v>24</v>
      </c>
      <c r="AA72" s="51" t="s">
        <v>389</v>
      </c>
      <c r="AB72" s="51" t="s">
        <v>389</v>
      </c>
      <c r="AC72" s="51" t="s">
        <v>389</v>
      </c>
      <c r="AD72" s="51" t="s">
        <v>389</v>
      </c>
      <c r="AE72" s="51" t="s">
        <v>389</v>
      </c>
      <c r="AF72" s="51" t="s">
        <v>389</v>
      </c>
      <c r="AG72" s="51" t="s">
        <v>24</v>
      </c>
      <c r="AH72" s="51" t="s">
        <v>15</v>
      </c>
      <c r="AI72" s="49" t="s">
        <v>24</v>
      </c>
      <c r="AK72" s="32">
        <f t="shared" si="1"/>
        <v>2</v>
      </c>
      <c r="AL72" s="32">
        <f t="shared" si="2"/>
        <v>5</v>
      </c>
      <c r="AM72" s="32">
        <f t="shared" si="3"/>
        <v>0</v>
      </c>
      <c r="AN72" s="32">
        <f t="shared" si="4"/>
        <v>7</v>
      </c>
      <c r="AO72" s="56">
        <f t="shared" si="5"/>
        <v>0.2857142857142857</v>
      </c>
      <c r="AP72" s="57">
        <f t="shared" si="6"/>
        <v>0.7142857142857143</v>
      </c>
      <c r="AQ72" s="56">
        <f t="shared" si="7"/>
        <v>0</v>
      </c>
    </row>
    <row r="73" spans="1:43" ht="15.75" x14ac:dyDescent="0.25">
      <c r="A73" s="10"/>
      <c r="B73" s="10"/>
      <c r="C73" s="11" t="s">
        <v>141</v>
      </c>
      <c r="D73" s="10"/>
      <c r="E73" s="10"/>
      <c r="F73" s="10" t="s">
        <v>142</v>
      </c>
      <c r="G73" s="51" t="s">
        <v>24</v>
      </c>
      <c r="H73" s="51" t="s">
        <v>59</v>
      </c>
      <c r="I73" s="51" t="s">
        <v>59</v>
      </c>
      <c r="J73" s="51" t="s">
        <v>24</v>
      </c>
      <c r="K73" s="51" t="s">
        <v>15</v>
      </c>
      <c r="L73" s="51" t="s">
        <v>59</v>
      </c>
      <c r="M73" s="51" t="s">
        <v>24</v>
      </c>
      <c r="N73" s="51" t="s">
        <v>15</v>
      </c>
      <c r="O73" s="51" t="s">
        <v>24</v>
      </c>
      <c r="P73" s="51" t="s">
        <v>15</v>
      </c>
      <c r="Q73" s="51" t="s">
        <v>389</v>
      </c>
      <c r="R73" s="51" t="s">
        <v>24</v>
      </c>
      <c r="S73" s="51" t="s">
        <v>59</v>
      </c>
      <c r="T73" s="51" t="s">
        <v>59</v>
      </c>
      <c r="U73" s="51" t="s">
        <v>389</v>
      </c>
      <c r="V73" s="51" t="s">
        <v>389</v>
      </c>
      <c r="W73" s="51" t="s">
        <v>24</v>
      </c>
      <c r="X73" s="51" t="s">
        <v>24</v>
      </c>
      <c r="Y73" s="51" t="s">
        <v>59</v>
      </c>
      <c r="Z73" s="51" t="s">
        <v>59</v>
      </c>
      <c r="AA73" s="51" t="s">
        <v>59</v>
      </c>
      <c r="AB73" s="51" t="s">
        <v>59</v>
      </c>
      <c r="AC73" s="51" t="s">
        <v>59</v>
      </c>
      <c r="AD73" s="51" t="s">
        <v>59</v>
      </c>
      <c r="AE73" s="51" t="s">
        <v>59</v>
      </c>
      <c r="AF73" s="51" t="s">
        <v>15</v>
      </c>
      <c r="AG73" s="51" t="s">
        <v>15</v>
      </c>
      <c r="AH73" s="51" t="s">
        <v>59</v>
      </c>
      <c r="AI73" s="49" t="s">
        <v>59</v>
      </c>
      <c r="AK73" s="32">
        <f t="shared" si="1"/>
        <v>5</v>
      </c>
      <c r="AL73" s="32">
        <f t="shared" si="2"/>
        <v>7</v>
      </c>
      <c r="AM73" s="32">
        <f t="shared" si="3"/>
        <v>13</v>
      </c>
      <c r="AN73" s="32">
        <f t="shared" si="4"/>
        <v>25</v>
      </c>
      <c r="AO73" s="56">
        <f t="shared" si="5"/>
        <v>0.2</v>
      </c>
      <c r="AP73" s="56">
        <f t="shared" si="6"/>
        <v>0.28000000000000003</v>
      </c>
      <c r="AQ73" s="57">
        <f t="shared" si="7"/>
        <v>0.52</v>
      </c>
    </row>
    <row r="74" spans="1:43" ht="15.75" x14ac:dyDescent="0.25">
      <c r="A74" s="10"/>
      <c r="B74" s="10"/>
      <c r="C74" s="11" t="s">
        <v>143</v>
      </c>
      <c r="D74" s="10"/>
      <c r="E74" s="10"/>
      <c r="F74" s="10" t="s">
        <v>144</v>
      </c>
      <c r="G74" s="51" t="s">
        <v>24</v>
      </c>
      <c r="H74" s="51" t="s">
        <v>59</v>
      </c>
      <c r="I74" s="51" t="s">
        <v>59</v>
      </c>
      <c r="J74" s="51" t="s">
        <v>389</v>
      </c>
      <c r="K74" s="51" t="s">
        <v>24</v>
      </c>
      <c r="L74" s="51" t="s">
        <v>24</v>
      </c>
      <c r="M74" s="51" t="s">
        <v>24</v>
      </c>
      <c r="N74" s="51" t="s">
        <v>389</v>
      </c>
      <c r="O74" s="51" t="s">
        <v>389</v>
      </c>
      <c r="P74" s="51" t="s">
        <v>15</v>
      </c>
      <c r="Q74" s="51" t="s">
        <v>24</v>
      </c>
      <c r="R74" s="51" t="s">
        <v>24</v>
      </c>
      <c r="S74" s="51" t="s">
        <v>24</v>
      </c>
      <c r="T74" s="51" t="s">
        <v>24</v>
      </c>
      <c r="U74" s="51" t="s">
        <v>389</v>
      </c>
      <c r="V74" s="51" t="s">
        <v>389</v>
      </c>
      <c r="W74" s="51" t="s">
        <v>24</v>
      </c>
      <c r="X74" s="51" t="s">
        <v>24</v>
      </c>
      <c r="Y74" s="51" t="s">
        <v>24</v>
      </c>
      <c r="Z74" s="51" t="s">
        <v>24</v>
      </c>
      <c r="AA74" s="51" t="s">
        <v>24</v>
      </c>
      <c r="AB74" s="51" t="s">
        <v>24</v>
      </c>
      <c r="AC74" s="51" t="s">
        <v>389</v>
      </c>
      <c r="AD74" s="51" t="s">
        <v>24</v>
      </c>
      <c r="AE74" s="51" t="s">
        <v>24</v>
      </c>
      <c r="AF74" s="51" t="s">
        <v>24</v>
      </c>
      <c r="AG74" s="51" t="s">
        <v>24</v>
      </c>
      <c r="AH74" s="51" t="s">
        <v>15</v>
      </c>
      <c r="AI74" s="49" t="s">
        <v>24</v>
      </c>
      <c r="AK74" s="32">
        <f t="shared" si="1"/>
        <v>2</v>
      </c>
      <c r="AL74" s="32">
        <f t="shared" si="2"/>
        <v>18</v>
      </c>
      <c r="AM74" s="32">
        <f t="shared" si="3"/>
        <v>2</v>
      </c>
      <c r="AN74" s="32">
        <f t="shared" si="4"/>
        <v>22</v>
      </c>
      <c r="AO74" s="56">
        <f t="shared" si="5"/>
        <v>9.0909090909090912E-2</v>
      </c>
      <c r="AP74" s="57">
        <f t="shared" si="6"/>
        <v>0.81818181818181823</v>
      </c>
      <c r="AQ74" s="56">
        <f t="shared" si="7"/>
        <v>9.0909090909090912E-2</v>
      </c>
    </row>
    <row r="75" spans="1:43" ht="15.75" x14ac:dyDescent="0.25">
      <c r="A75" s="10"/>
      <c r="B75" s="10" t="s">
        <v>145</v>
      </c>
      <c r="C75" s="11"/>
      <c r="D75" s="10"/>
      <c r="E75" s="10" t="s">
        <v>127</v>
      </c>
      <c r="F75" s="10"/>
      <c r="G75" s="51" t="s">
        <v>389</v>
      </c>
      <c r="H75" s="51" t="s">
        <v>389</v>
      </c>
      <c r="I75" s="51" t="s">
        <v>389</v>
      </c>
      <c r="J75" s="51" t="s">
        <v>389</v>
      </c>
      <c r="K75" s="51" t="s">
        <v>389</v>
      </c>
      <c r="L75" s="51" t="s">
        <v>389</v>
      </c>
      <c r="M75" s="51" t="s">
        <v>389</v>
      </c>
      <c r="N75" s="51" t="s">
        <v>389</v>
      </c>
      <c r="O75" s="51" t="s">
        <v>389</v>
      </c>
      <c r="P75" s="51" t="s">
        <v>389</v>
      </c>
      <c r="Q75" s="51" t="s">
        <v>389</v>
      </c>
      <c r="R75" s="51" t="s">
        <v>389</v>
      </c>
      <c r="S75" s="51" t="s">
        <v>389</v>
      </c>
      <c r="T75" s="51" t="s">
        <v>389</v>
      </c>
      <c r="U75" s="51" t="s">
        <v>389</v>
      </c>
      <c r="V75" s="51" t="s">
        <v>389</v>
      </c>
      <c r="W75" s="51" t="s">
        <v>389</v>
      </c>
      <c r="X75" s="51" t="s">
        <v>389</v>
      </c>
      <c r="Y75" s="51" t="s">
        <v>389</v>
      </c>
      <c r="Z75" s="51" t="s">
        <v>389</v>
      </c>
      <c r="AA75" s="51" t="s">
        <v>389</v>
      </c>
      <c r="AB75" s="51" t="s">
        <v>389</v>
      </c>
      <c r="AC75" s="51" t="s">
        <v>389</v>
      </c>
      <c r="AD75" s="51" t="s">
        <v>389</v>
      </c>
      <c r="AE75" s="51" t="s">
        <v>389</v>
      </c>
      <c r="AF75" s="51" t="s">
        <v>389</v>
      </c>
      <c r="AG75" s="51" t="s">
        <v>389</v>
      </c>
      <c r="AH75" s="51" t="s">
        <v>389</v>
      </c>
      <c r="AI75" s="49"/>
      <c r="AK75" s="32">
        <f t="shared" ref="AK75:AK76" si="8">COUNTIF(G75:AH75,"Yes")</f>
        <v>0</v>
      </c>
      <c r="AL75" s="32">
        <f t="shared" ref="AL75:AL76" si="9">COUNTIF(G75:AH75,"No")</f>
        <v>0</v>
      </c>
      <c r="AM75" s="32">
        <f t="shared" ref="AM75:AM76" si="10">COUNTIF(G75:AH75,"Partial")</f>
        <v>0</v>
      </c>
      <c r="AN75" s="32">
        <f t="shared" ref="AN75:AN76" si="11">SUM(AK75:AM75)</f>
        <v>0</v>
      </c>
      <c r="AO75" s="56">
        <f t="shared" ref="AO75:AO76" si="12">IFERROR(AK75/$AN75,0)</f>
        <v>0</v>
      </c>
      <c r="AP75" s="56">
        <f t="shared" ref="AP75:AP76" si="13">IFERROR(AL75/$AN75,0)</f>
        <v>0</v>
      </c>
      <c r="AQ75" s="56">
        <f t="shared" ref="AQ75:AQ76" si="14">IFERROR(AM75/$AN75,0)</f>
        <v>0</v>
      </c>
    </row>
    <row r="76" spans="1:43" ht="15.75" x14ac:dyDescent="0.25">
      <c r="A76" s="10"/>
      <c r="B76" s="10" t="s">
        <v>146</v>
      </c>
      <c r="C76" s="11"/>
      <c r="D76" s="10"/>
      <c r="E76" s="10" t="s">
        <v>127</v>
      </c>
      <c r="F76" s="10"/>
      <c r="G76" s="51" t="s">
        <v>389</v>
      </c>
      <c r="H76" s="51" t="s">
        <v>389</v>
      </c>
      <c r="I76" s="51" t="s">
        <v>389</v>
      </c>
      <c r="J76" s="51" t="s">
        <v>389</v>
      </c>
      <c r="K76" s="51" t="s">
        <v>389</v>
      </c>
      <c r="L76" s="51" t="s">
        <v>389</v>
      </c>
      <c r="M76" s="51" t="s">
        <v>389</v>
      </c>
      <c r="N76" s="51" t="s">
        <v>389</v>
      </c>
      <c r="O76" s="51" t="s">
        <v>389</v>
      </c>
      <c r="P76" s="51" t="s">
        <v>389</v>
      </c>
      <c r="Q76" s="51" t="s">
        <v>389</v>
      </c>
      <c r="R76" s="51" t="s">
        <v>389</v>
      </c>
      <c r="S76" s="51" t="s">
        <v>389</v>
      </c>
      <c r="T76" s="51" t="s">
        <v>389</v>
      </c>
      <c r="U76" s="51" t="s">
        <v>389</v>
      </c>
      <c r="V76" s="51" t="s">
        <v>389</v>
      </c>
      <c r="W76" s="51" t="s">
        <v>389</v>
      </c>
      <c r="X76" s="51" t="s">
        <v>389</v>
      </c>
      <c r="Y76" s="51" t="s">
        <v>389</v>
      </c>
      <c r="Z76" s="51" t="s">
        <v>389</v>
      </c>
      <c r="AA76" s="51" t="s">
        <v>389</v>
      </c>
      <c r="AB76" s="51" t="s">
        <v>389</v>
      </c>
      <c r="AC76" s="51" t="s">
        <v>389</v>
      </c>
      <c r="AD76" s="51" t="s">
        <v>389</v>
      </c>
      <c r="AE76" s="51" t="s">
        <v>389</v>
      </c>
      <c r="AF76" s="51" t="s">
        <v>389</v>
      </c>
      <c r="AG76" s="51" t="s">
        <v>389</v>
      </c>
      <c r="AH76" s="51" t="s">
        <v>389</v>
      </c>
      <c r="AI76" s="49"/>
      <c r="AK76" s="32">
        <f t="shared" si="8"/>
        <v>0</v>
      </c>
      <c r="AL76" s="32">
        <f t="shared" si="9"/>
        <v>0</v>
      </c>
      <c r="AM76" s="32">
        <f t="shared" si="10"/>
        <v>0</v>
      </c>
      <c r="AN76" s="32">
        <f t="shared" si="11"/>
        <v>0</v>
      </c>
      <c r="AO76" s="56">
        <f t="shared" si="12"/>
        <v>0</v>
      </c>
      <c r="AP76" s="56">
        <f t="shared" si="13"/>
        <v>0</v>
      </c>
      <c r="AQ76" s="56">
        <f t="shared" si="14"/>
        <v>0</v>
      </c>
    </row>
    <row r="79" spans="1:43" ht="15.75" x14ac:dyDescent="0.25">
      <c r="B79" s="33"/>
      <c r="F79" s="50" t="s">
        <v>181</v>
      </c>
    </row>
    <row r="80" spans="1:43" x14ac:dyDescent="0.2">
      <c r="F80" s="35" t="s">
        <v>175</v>
      </c>
      <c r="G80" s="52" t="s">
        <v>196</v>
      </c>
      <c r="H80" s="52" t="s">
        <v>148</v>
      </c>
      <c r="I80" s="52" t="s">
        <v>149</v>
      </c>
      <c r="J80" s="52" t="s">
        <v>150</v>
      </c>
      <c r="K80" s="52" t="s">
        <v>151</v>
      </c>
      <c r="L80" s="52" t="s">
        <v>207</v>
      </c>
      <c r="M80" s="52" t="s">
        <v>152</v>
      </c>
      <c r="N80" s="53" t="s">
        <v>153</v>
      </c>
      <c r="O80" s="53" t="s">
        <v>154</v>
      </c>
      <c r="P80" s="53" t="s">
        <v>155</v>
      </c>
      <c r="Q80" s="53" t="s">
        <v>156</v>
      </c>
      <c r="R80" s="53" t="s">
        <v>157</v>
      </c>
      <c r="S80" s="53" t="s">
        <v>158</v>
      </c>
      <c r="T80" s="53" t="s">
        <v>159</v>
      </c>
      <c r="U80" s="53" t="s">
        <v>160</v>
      </c>
      <c r="V80" s="53" t="s">
        <v>161</v>
      </c>
      <c r="W80" s="53" t="s">
        <v>162</v>
      </c>
      <c r="X80" s="53" t="s">
        <v>163</v>
      </c>
      <c r="Y80" s="53" t="s">
        <v>208</v>
      </c>
      <c r="Z80" s="53" t="s">
        <v>164</v>
      </c>
      <c r="AA80" s="53" t="s">
        <v>165</v>
      </c>
      <c r="AB80" s="53" t="s">
        <v>166</v>
      </c>
      <c r="AC80" s="52" t="s">
        <v>167</v>
      </c>
      <c r="AD80" s="52" t="s">
        <v>168</v>
      </c>
      <c r="AE80" s="52" t="s">
        <v>169</v>
      </c>
      <c r="AF80" s="52" t="s">
        <v>170</v>
      </c>
      <c r="AG80" s="52" t="s">
        <v>171</v>
      </c>
      <c r="AH80" s="52" t="s">
        <v>172</v>
      </c>
      <c r="AI80" s="53" t="s">
        <v>177</v>
      </c>
    </row>
    <row r="81" spans="1:35" ht="15.75" x14ac:dyDescent="0.25">
      <c r="A81" s="9" t="s">
        <v>9</v>
      </c>
      <c r="B81" s="10"/>
      <c r="C81" s="11"/>
      <c r="D81" s="12" t="s">
        <v>10</v>
      </c>
      <c r="E81" s="11"/>
      <c r="F81" s="11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</row>
    <row r="82" spans="1:35" ht="15.75" x14ac:dyDescent="0.25">
      <c r="A82" s="9"/>
      <c r="B82" s="10" t="s">
        <v>11</v>
      </c>
      <c r="C82" s="11"/>
      <c r="D82" s="14"/>
      <c r="E82" s="10" t="s">
        <v>12</v>
      </c>
      <c r="F82" s="11"/>
      <c r="G82" s="54">
        <v>0.39283232772323506</v>
      </c>
      <c r="H82" s="54">
        <v>0.22503775103059162</v>
      </c>
      <c r="I82" s="54">
        <v>0.21692601536545045</v>
      </c>
      <c r="J82" s="54">
        <v>7.7334055508590738E-2</v>
      </c>
      <c r="K82" s="54">
        <v>0.19478452175158953</v>
      </c>
      <c r="L82" s="54">
        <v>0.48152402869442251</v>
      </c>
      <c r="M82" s="54">
        <v>0.67078673514851661</v>
      </c>
      <c r="N82" s="54">
        <v>0.90352443146271755</v>
      </c>
      <c r="O82" s="54">
        <v>0.2076527424245414</v>
      </c>
      <c r="P82" s="54">
        <v>0.57707862212943428</v>
      </c>
      <c r="Q82" s="54">
        <v>0</v>
      </c>
      <c r="R82" s="54">
        <v>0.37159736405539612</v>
      </c>
      <c r="S82" s="54">
        <v>0.53742786197394399</v>
      </c>
      <c r="T82" s="54">
        <v>0.55662340005493072</v>
      </c>
      <c r="U82" s="54">
        <v>0.56039592972306551</v>
      </c>
      <c r="V82" s="54">
        <v>0.27693383676344002</v>
      </c>
      <c r="W82" s="54">
        <v>4.419188483820348E-2</v>
      </c>
      <c r="X82" s="54">
        <v>0.32478071762332639</v>
      </c>
      <c r="Y82" s="54">
        <v>0.66191000318322835</v>
      </c>
      <c r="Z82" s="54">
        <v>0.21928558816922286</v>
      </c>
      <c r="AA82" s="54">
        <v>0.51618504297426948</v>
      </c>
      <c r="AB82" s="54">
        <v>0.3582187287266651</v>
      </c>
      <c r="AC82" s="54">
        <v>0.19034199263638524</v>
      </c>
      <c r="AD82" s="54">
        <v>0.50304112900676601</v>
      </c>
      <c r="AE82" s="54">
        <v>0.22808387463329485</v>
      </c>
      <c r="AF82" s="54">
        <v>0.14401221923196064</v>
      </c>
      <c r="AG82" s="54">
        <v>0.23840364961818597</v>
      </c>
      <c r="AH82" s="54">
        <v>0.30301779482372176</v>
      </c>
      <c r="AI82" s="54">
        <v>0.41948035293144986</v>
      </c>
    </row>
    <row r="83" spans="1:35" ht="15.75" x14ac:dyDescent="0.25">
      <c r="A83" s="9"/>
      <c r="B83" s="10"/>
      <c r="C83" s="11" t="s">
        <v>13</v>
      </c>
      <c r="D83" s="14"/>
      <c r="E83" s="11"/>
      <c r="F83" s="10" t="s">
        <v>14</v>
      </c>
      <c r="G83" s="54" t="s">
        <v>389</v>
      </c>
      <c r="H83" s="54" t="s">
        <v>389</v>
      </c>
      <c r="I83" s="54" t="s">
        <v>389</v>
      </c>
      <c r="J83" s="54" t="s">
        <v>389</v>
      </c>
      <c r="K83" s="54" t="s">
        <v>389</v>
      </c>
      <c r="L83" s="54">
        <v>0</v>
      </c>
      <c r="M83" s="54" t="s">
        <v>389</v>
      </c>
      <c r="N83" s="54" t="s">
        <v>389</v>
      </c>
      <c r="O83" s="54">
        <v>0.39249296413375484</v>
      </c>
      <c r="P83" s="54" t="s">
        <v>389</v>
      </c>
      <c r="Q83" s="54" t="s">
        <v>389</v>
      </c>
      <c r="R83" s="54" t="s">
        <v>389</v>
      </c>
      <c r="S83" s="54" t="s">
        <v>389</v>
      </c>
      <c r="T83" s="54" t="s">
        <v>389</v>
      </c>
      <c r="U83" s="54" t="s">
        <v>389</v>
      </c>
      <c r="V83" s="54" t="s">
        <v>389</v>
      </c>
      <c r="W83" s="54" t="s">
        <v>389</v>
      </c>
      <c r="X83" s="54" t="s">
        <v>389</v>
      </c>
      <c r="Y83" s="54" t="s">
        <v>389</v>
      </c>
      <c r="Z83" s="54" t="s">
        <v>389</v>
      </c>
      <c r="AA83" s="54" t="s">
        <v>389</v>
      </c>
      <c r="AB83" s="54" t="s">
        <v>389</v>
      </c>
      <c r="AC83" s="54" t="s">
        <v>389</v>
      </c>
      <c r="AD83" s="54" t="s">
        <v>389</v>
      </c>
      <c r="AE83" s="54" t="s">
        <v>389</v>
      </c>
      <c r="AF83" s="54" t="s">
        <v>389</v>
      </c>
      <c r="AG83" s="54" t="s">
        <v>389</v>
      </c>
      <c r="AH83" s="54" t="s">
        <v>389</v>
      </c>
      <c r="AI83" s="54">
        <v>0.39073143365511015</v>
      </c>
    </row>
    <row r="84" spans="1:35" ht="15.75" x14ac:dyDescent="0.25">
      <c r="A84" s="9"/>
      <c r="B84" s="10"/>
      <c r="C84" s="11" t="s">
        <v>16</v>
      </c>
      <c r="D84" s="14"/>
      <c r="E84" s="11"/>
      <c r="F84" s="10" t="s">
        <v>17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 t="s">
        <v>389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0</v>
      </c>
    </row>
    <row r="85" spans="1:35" ht="15.75" x14ac:dyDescent="0.25">
      <c r="A85" s="9"/>
      <c r="B85" s="10"/>
      <c r="C85" s="11" t="s">
        <v>18</v>
      </c>
      <c r="D85" s="14"/>
      <c r="E85" s="11"/>
      <c r="F85" s="10" t="s">
        <v>19</v>
      </c>
      <c r="G85" s="54" t="s">
        <v>389</v>
      </c>
      <c r="H85" s="54">
        <v>0.12529225655953438</v>
      </c>
      <c r="I85" s="54">
        <v>0</v>
      </c>
      <c r="J85" s="54">
        <v>0.1078405173625618</v>
      </c>
      <c r="K85" s="54">
        <v>0</v>
      </c>
      <c r="L85" s="54">
        <v>0</v>
      </c>
      <c r="M85" s="54">
        <v>0</v>
      </c>
      <c r="N85" s="54">
        <v>0.97708835806008454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4.7910385561072535E-2</v>
      </c>
      <c r="U85" s="54">
        <v>0</v>
      </c>
      <c r="V85" s="54">
        <v>0.24887782614589765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3.1474447538980446E-2</v>
      </c>
    </row>
    <row r="86" spans="1:35" ht="15.75" x14ac:dyDescent="0.25">
      <c r="A86" s="9"/>
      <c r="B86" s="10"/>
      <c r="C86" s="11" t="s">
        <v>20</v>
      </c>
      <c r="D86" s="14"/>
      <c r="E86" s="11"/>
      <c r="F86" s="10" t="s">
        <v>21</v>
      </c>
      <c r="G86" s="54" t="s">
        <v>389</v>
      </c>
      <c r="H86" s="54">
        <v>7.8393152592276832E-2</v>
      </c>
      <c r="I86" s="54" t="s">
        <v>389</v>
      </c>
      <c r="J86" s="54" t="s">
        <v>389</v>
      </c>
      <c r="K86" s="54">
        <v>0</v>
      </c>
      <c r="L86" s="54">
        <v>1</v>
      </c>
      <c r="M86" s="54" t="s">
        <v>389</v>
      </c>
      <c r="N86" s="54" t="s">
        <v>389</v>
      </c>
      <c r="O86" s="54" t="s">
        <v>389</v>
      </c>
      <c r="P86" s="54" t="s">
        <v>389</v>
      </c>
      <c r="Q86" s="54">
        <v>0</v>
      </c>
      <c r="R86" s="54" t="s">
        <v>389</v>
      </c>
      <c r="S86" s="54" t="s">
        <v>389</v>
      </c>
      <c r="T86" s="54" t="s">
        <v>389</v>
      </c>
      <c r="U86" s="54" t="s">
        <v>389</v>
      </c>
      <c r="V86" s="54" t="s">
        <v>389</v>
      </c>
      <c r="W86" s="54" t="s">
        <v>389</v>
      </c>
      <c r="X86" s="54" t="s">
        <v>389</v>
      </c>
      <c r="Y86" s="54" t="s">
        <v>389</v>
      </c>
      <c r="Z86" s="54">
        <v>0</v>
      </c>
      <c r="AA86" s="54" t="s">
        <v>389</v>
      </c>
      <c r="AB86" s="54" t="s">
        <v>389</v>
      </c>
      <c r="AC86" s="54">
        <v>0</v>
      </c>
      <c r="AD86" s="54" t="s">
        <v>389</v>
      </c>
      <c r="AE86" s="54" t="s">
        <v>389</v>
      </c>
      <c r="AF86" s="54" t="s">
        <v>389</v>
      </c>
      <c r="AG86" s="54" t="s">
        <v>389</v>
      </c>
      <c r="AH86" s="54" t="s">
        <v>389</v>
      </c>
      <c r="AI86" s="54">
        <v>0.14096163535086267</v>
      </c>
    </row>
    <row r="87" spans="1:35" ht="15.75" x14ac:dyDescent="0.25">
      <c r="A87" s="9"/>
      <c r="B87" s="10"/>
      <c r="C87" s="11" t="s">
        <v>22</v>
      </c>
      <c r="D87" s="14"/>
      <c r="E87" s="11"/>
      <c r="F87" s="10" t="s">
        <v>23</v>
      </c>
      <c r="G87" s="54">
        <v>0</v>
      </c>
      <c r="H87" s="54">
        <v>0.19737383420165361</v>
      </c>
      <c r="I87" s="54">
        <v>8.9220192964259398E-2</v>
      </c>
      <c r="J87" s="54" t="s">
        <v>389</v>
      </c>
      <c r="K87" s="54">
        <v>0</v>
      </c>
      <c r="L87" s="54">
        <v>0</v>
      </c>
      <c r="M87" s="54">
        <v>0</v>
      </c>
      <c r="N87" s="54" t="s">
        <v>389</v>
      </c>
      <c r="O87" s="54">
        <v>0</v>
      </c>
      <c r="P87" s="54">
        <v>0</v>
      </c>
      <c r="Q87" s="54">
        <v>0</v>
      </c>
      <c r="R87" s="54">
        <v>0.40046371450182877</v>
      </c>
      <c r="S87" s="54">
        <v>0.51863227839123494</v>
      </c>
      <c r="T87" s="54">
        <v>0.72050085062704583</v>
      </c>
      <c r="U87" s="54">
        <v>0</v>
      </c>
      <c r="V87" s="54" t="s">
        <v>389</v>
      </c>
      <c r="W87" s="54">
        <v>0</v>
      </c>
      <c r="X87" s="54">
        <v>0</v>
      </c>
      <c r="Y87" s="54" t="s">
        <v>389</v>
      </c>
      <c r="Z87" s="54">
        <v>0</v>
      </c>
      <c r="AA87" s="54" t="s">
        <v>389</v>
      </c>
      <c r="AB87" s="54">
        <v>0</v>
      </c>
      <c r="AC87" s="54">
        <v>0</v>
      </c>
      <c r="AD87" s="54">
        <v>0.75325081213825484</v>
      </c>
      <c r="AE87" s="54">
        <v>0</v>
      </c>
      <c r="AF87" s="54">
        <v>0</v>
      </c>
      <c r="AG87" s="54">
        <v>0</v>
      </c>
      <c r="AH87" s="54">
        <v>0</v>
      </c>
      <c r="AI87" s="54">
        <v>0.12078114076976852</v>
      </c>
    </row>
    <row r="88" spans="1:35" ht="15.75" x14ac:dyDescent="0.25">
      <c r="A88" s="9"/>
      <c r="B88" s="10"/>
      <c r="C88" s="11" t="s">
        <v>25</v>
      </c>
      <c r="D88" s="14"/>
      <c r="E88" s="11"/>
      <c r="F88" s="10" t="s">
        <v>26</v>
      </c>
      <c r="G88" s="54">
        <v>0.42135230093402765</v>
      </c>
      <c r="H88" s="54">
        <v>0.18621709153962004</v>
      </c>
      <c r="I88" s="54" t="s">
        <v>389</v>
      </c>
      <c r="J88" s="54" t="s">
        <v>389</v>
      </c>
      <c r="K88" s="54" t="s">
        <v>389</v>
      </c>
      <c r="L88" s="54">
        <v>1</v>
      </c>
      <c r="M88" s="54">
        <v>1</v>
      </c>
      <c r="N88" s="54" t="s">
        <v>389</v>
      </c>
      <c r="O88" s="54" t="s">
        <v>389</v>
      </c>
      <c r="P88" s="54">
        <v>1.0000000000000002</v>
      </c>
      <c r="Q88" s="54" t="s">
        <v>389</v>
      </c>
      <c r="R88" s="54" t="s">
        <v>389</v>
      </c>
      <c r="S88" s="54">
        <v>1</v>
      </c>
      <c r="T88" s="54">
        <v>1</v>
      </c>
      <c r="U88" s="54">
        <v>1</v>
      </c>
      <c r="V88" s="54" t="s">
        <v>389</v>
      </c>
      <c r="W88" s="54" t="s">
        <v>389</v>
      </c>
      <c r="X88" s="54" t="s">
        <v>389</v>
      </c>
      <c r="Y88" s="54">
        <v>1</v>
      </c>
      <c r="Z88" s="54" t="s">
        <v>389</v>
      </c>
      <c r="AA88" s="54">
        <v>1</v>
      </c>
      <c r="AB88" s="54">
        <v>1</v>
      </c>
      <c r="AC88" s="54" t="s">
        <v>389</v>
      </c>
      <c r="AD88" s="54">
        <v>1</v>
      </c>
      <c r="AE88" s="54" t="s">
        <v>389</v>
      </c>
      <c r="AF88" s="54" t="s">
        <v>389</v>
      </c>
      <c r="AG88" s="54" t="s">
        <v>389</v>
      </c>
      <c r="AH88" s="54">
        <v>1</v>
      </c>
      <c r="AI88" s="54">
        <v>0.89698172329866199</v>
      </c>
    </row>
    <row r="89" spans="1:35" ht="15.75" x14ac:dyDescent="0.25">
      <c r="A89" s="9"/>
      <c r="B89" s="10"/>
      <c r="C89" s="11" t="s">
        <v>27</v>
      </c>
      <c r="D89" s="14"/>
      <c r="E89" s="11"/>
      <c r="F89" s="10" t="s">
        <v>28</v>
      </c>
      <c r="G89" s="54" t="s">
        <v>389</v>
      </c>
      <c r="H89" s="54" t="s">
        <v>389</v>
      </c>
      <c r="I89" s="54" t="s">
        <v>389</v>
      </c>
      <c r="J89" s="54" t="s">
        <v>389</v>
      </c>
      <c r="K89" s="54">
        <v>0</v>
      </c>
      <c r="L89" s="54" t="s">
        <v>389</v>
      </c>
      <c r="M89" s="54" t="s">
        <v>389</v>
      </c>
      <c r="N89" s="54" t="s">
        <v>389</v>
      </c>
      <c r="O89" s="54" t="s">
        <v>389</v>
      </c>
      <c r="P89" s="54">
        <v>0</v>
      </c>
      <c r="Q89" s="54" t="s">
        <v>389</v>
      </c>
      <c r="R89" s="54" t="s">
        <v>389</v>
      </c>
      <c r="S89" s="54" t="s">
        <v>389</v>
      </c>
      <c r="T89" s="54">
        <v>0</v>
      </c>
      <c r="U89" s="54">
        <v>0</v>
      </c>
      <c r="V89" s="54" t="s">
        <v>389</v>
      </c>
      <c r="W89" s="54">
        <v>1</v>
      </c>
      <c r="X89" s="54" t="s">
        <v>389</v>
      </c>
      <c r="Y89" s="54" t="s">
        <v>389</v>
      </c>
      <c r="Z89" s="54">
        <v>9.6032880721393016E-2</v>
      </c>
      <c r="AA89" s="54">
        <v>0</v>
      </c>
      <c r="AB89" s="54" t="s">
        <v>389</v>
      </c>
      <c r="AC89" s="54">
        <v>0</v>
      </c>
      <c r="AD89" s="54" t="s">
        <v>389</v>
      </c>
      <c r="AE89" s="54">
        <v>0</v>
      </c>
      <c r="AF89" s="54" t="s">
        <v>389</v>
      </c>
      <c r="AG89" s="54" t="s">
        <v>389</v>
      </c>
      <c r="AH89" s="54" t="s">
        <v>389</v>
      </c>
      <c r="AI89" s="54">
        <v>5.0251342682614213E-2</v>
      </c>
    </row>
    <row r="90" spans="1:35" ht="15.75" x14ac:dyDescent="0.25">
      <c r="A90" s="9"/>
      <c r="B90" s="10"/>
      <c r="C90" s="11" t="s">
        <v>29</v>
      </c>
      <c r="D90" s="14"/>
      <c r="E90" s="11"/>
      <c r="F90" s="10" t="s">
        <v>30</v>
      </c>
      <c r="G90" s="54" t="s">
        <v>389</v>
      </c>
      <c r="H90" s="54">
        <v>0</v>
      </c>
      <c r="I90" s="54" t="s">
        <v>389</v>
      </c>
      <c r="J90" s="54" t="s">
        <v>389</v>
      </c>
      <c r="K90" s="54" t="s">
        <v>389</v>
      </c>
      <c r="L90" s="54">
        <v>0</v>
      </c>
      <c r="M90" s="54" t="s">
        <v>389</v>
      </c>
      <c r="N90" s="54" t="s">
        <v>389</v>
      </c>
      <c r="O90" s="54" t="s">
        <v>389</v>
      </c>
      <c r="P90" s="54" t="s">
        <v>389</v>
      </c>
      <c r="Q90" s="54" t="s">
        <v>389</v>
      </c>
      <c r="R90" s="54" t="s">
        <v>389</v>
      </c>
      <c r="S90" s="54" t="s">
        <v>389</v>
      </c>
      <c r="T90" s="54">
        <v>0</v>
      </c>
      <c r="U90" s="54" t="s">
        <v>389</v>
      </c>
      <c r="V90" s="54" t="s">
        <v>389</v>
      </c>
      <c r="W90" s="54" t="s">
        <v>389</v>
      </c>
      <c r="X90" s="54" t="s">
        <v>389</v>
      </c>
      <c r="Y90" s="54" t="s">
        <v>389</v>
      </c>
      <c r="Z90" s="54" t="s">
        <v>389</v>
      </c>
      <c r="AA90" s="54" t="s">
        <v>389</v>
      </c>
      <c r="AB90" s="54" t="s">
        <v>389</v>
      </c>
      <c r="AC90" s="54" t="s">
        <v>389</v>
      </c>
      <c r="AD90" s="54" t="s">
        <v>389</v>
      </c>
      <c r="AE90" s="54" t="s">
        <v>389</v>
      </c>
      <c r="AF90" s="54" t="s">
        <v>389</v>
      </c>
      <c r="AG90" s="54" t="s">
        <v>389</v>
      </c>
      <c r="AH90" s="54">
        <v>0</v>
      </c>
      <c r="AI90" s="54">
        <v>0</v>
      </c>
    </row>
    <row r="91" spans="1:35" ht="15.75" x14ac:dyDescent="0.25">
      <c r="A91" s="9"/>
      <c r="B91" s="10"/>
      <c r="C91" s="11" t="s">
        <v>31</v>
      </c>
      <c r="D91" s="14"/>
      <c r="E91" s="11"/>
      <c r="F91" s="10" t="s">
        <v>32</v>
      </c>
      <c r="G91" s="54" t="s">
        <v>389</v>
      </c>
      <c r="H91" s="54" t="s">
        <v>389</v>
      </c>
      <c r="I91" s="54" t="s">
        <v>389</v>
      </c>
      <c r="J91" s="54">
        <v>0</v>
      </c>
      <c r="K91" s="54">
        <v>1</v>
      </c>
      <c r="L91" s="54" t="s">
        <v>389</v>
      </c>
      <c r="M91" s="54">
        <v>1</v>
      </c>
      <c r="N91" s="54" t="s">
        <v>389</v>
      </c>
      <c r="O91" s="54">
        <v>1</v>
      </c>
      <c r="P91" s="54" t="s">
        <v>389</v>
      </c>
      <c r="Q91" s="54" t="s">
        <v>389</v>
      </c>
      <c r="R91" s="54" t="s">
        <v>389</v>
      </c>
      <c r="S91" s="54" t="s">
        <v>389</v>
      </c>
      <c r="T91" s="54">
        <v>1</v>
      </c>
      <c r="U91" s="54">
        <v>0</v>
      </c>
      <c r="V91" s="54">
        <v>0.40609902081521226</v>
      </c>
      <c r="W91" s="54" t="s">
        <v>389</v>
      </c>
      <c r="X91" s="54" t="s">
        <v>389</v>
      </c>
      <c r="Y91" s="54" t="s">
        <v>389</v>
      </c>
      <c r="Z91" s="54" t="s">
        <v>389</v>
      </c>
      <c r="AA91" s="54" t="s">
        <v>389</v>
      </c>
      <c r="AB91" s="54" t="s">
        <v>389</v>
      </c>
      <c r="AC91" s="54" t="s">
        <v>389</v>
      </c>
      <c r="AD91" s="54" t="s">
        <v>389</v>
      </c>
      <c r="AE91" s="54">
        <v>1</v>
      </c>
      <c r="AF91" s="54" t="s">
        <v>389</v>
      </c>
      <c r="AG91" s="54" t="s">
        <v>389</v>
      </c>
      <c r="AH91" s="54" t="s">
        <v>389</v>
      </c>
      <c r="AI91" s="54">
        <v>0.24456437190226091</v>
      </c>
    </row>
    <row r="92" spans="1:35" ht="15.75" x14ac:dyDescent="0.25">
      <c r="A92" s="9"/>
      <c r="B92" s="10"/>
      <c r="C92" s="11" t="s">
        <v>33</v>
      </c>
      <c r="D92" s="14"/>
      <c r="E92" s="11"/>
      <c r="F92" s="10" t="s">
        <v>34</v>
      </c>
      <c r="G92" s="54">
        <v>1</v>
      </c>
      <c r="H92" s="54">
        <v>0.4509861440446073</v>
      </c>
      <c r="I92" s="54">
        <v>1</v>
      </c>
      <c r="J92" s="54" t="s">
        <v>389</v>
      </c>
      <c r="K92" s="54">
        <v>1</v>
      </c>
      <c r="L92" s="54">
        <v>1</v>
      </c>
      <c r="M92" s="54">
        <v>1</v>
      </c>
      <c r="N92" s="54">
        <v>1</v>
      </c>
      <c r="O92" s="54">
        <v>1</v>
      </c>
      <c r="P92" s="54">
        <v>1</v>
      </c>
      <c r="Q92" s="54" t="s">
        <v>389</v>
      </c>
      <c r="R92" s="54">
        <v>1</v>
      </c>
      <c r="S92" s="54">
        <v>1</v>
      </c>
      <c r="T92" s="54">
        <v>1</v>
      </c>
      <c r="U92" s="54">
        <v>1</v>
      </c>
      <c r="V92" s="54" t="s">
        <v>389</v>
      </c>
      <c r="W92" s="54">
        <v>0</v>
      </c>
      <c r="X92" s="54">
        <v>1</v>
      </c>
      <c r="Y92" s="54">
        <v>1</v>
      </c>
      <c r="Z92" s="54">
        <v>1</v>
      </c>
      <c r="AA92" s="54">
        <v>1</v>
      </c>
      <c r="AB92" s="54">
        <v>1</v>
      </c>
      <c r="AC92" s="54">
        <v>1.0000000000000002</v>
      </c>
      <c r="AD92" s="54">
        <v>1</v>
      </c>
      <c r="AE92" s="54">
        <v>1</v>
      </c>
      <c r="AF92" s="54">
        <v>1</v>
      </c>
      <c r="AG92" s="54">
        <v>1</v>
      </c>
      <c r="AH92" s="54">
        <v>1</v>
      </c>
      <c r="AI92" s="54">
        <v>0.9137338802805699</v>
      </c>
    </row>
    <row r="93" spans="1:35" ht="15.75" x14ac:dyDescent="0.25">
      <c r="A93" s="9"/>
      <c r="B93" s="10"/>
      <c r="C93" s="11" t="s">
        <v>35</v>
      </c>
      <c r="D93" s="14"/>
      <c r="E93" s="11"/>
      <c r="F93" s="10" t="s">
        <v>36</v>
      </c>
      <c r="G93" s="54" t="s">
        <v>389</v>
      </c>
      <c r="H93" s="54" t="s">
        <v>389</v>
      </c>
      <c r="I93" s="54" t="s">
        <v>389</v>
      </c>
      <c r="J93" s="54" t="s">
        <v>389</v>
      </c>
      <c r="K93" s="54" t="s">
        <v>389</v>
      </c>
      <c r="L93" s="54" t="s">
        <v>389</v>
      </c>
      <c r="M93" s="54">
        <v>1</v>
      </c>
      <c r="N93" s="54" t="s">
        <v>389</v>
      </c>
      <c r="O93" s="54" t="s">
        <v>389</v>
      </c>
      <c r="P93" s="54">
        <v>0</v>
      </c>
      <c r="Q93" s="54" t="s">
        <v>389</v>
      </c>
      <c r="R93" s="54" t="s">
        <v>389</v>
      </c>
      <c r="S93" s="54" t="s">
        <v>389</v>
      </c>
      <c r="T93" s="54" t="s">
        <v>389</v>
      </c>
      <c r="U93" s="54" t="s">
        <v>389</v>
      </c>
      <c r="V93" s="54" t="s">
        <v>389</v>
      </c>
      <c r="W93" s="54" t="s">
        <v>389</v>
      </c>
      <c r="X93" s="54" t="s">
        <v>389</v>
      </c>
      <c r="Y93" s="54">
        <v>1</v>
      </c>
      <c r="Z93" s="54" t="s">
        <v>389</v>
      </c>
      <c r="AA93" s="54" t="s">
        <v>389</v>
      </c>
      <c r="AB93" s="54">
        <v>0</v>
      </c>
      <c r="AC93" s="54" t="s">
        <v>389</v>
      </c>
      <c r="AD93" s="54" t="s">
        <v>389</v>
      </c>
      <c r="AE93" s="54">
        <v>0</v>
      </c>
      <c r="AF93" s="54" t="s">
        <v>389</v>
      </c>
      <c r="AG93" s="54" t="s">
        <v>389</v>
      </c>
      <c r="AH93" s="54" t="s">
        <v>389</v>
      </c>
      <c r="AI93" s="54">
        <v>0.4614114351031578</v>
      </c>
    </row>
    <row r="94" spans="1:35" ht="15.75" x14ac:dyDescent="0.25">
      <c r="A94" s="9"/>
      <c r="B94" s="10"/>
      <c r="C94" s="11" t="s">
        <v>37</v>
      </c>
      <c r="D94" s="14"/>
      <c r="E94" s="11"/>
      <c r="F94" s="10" t="s">
        <v>38</v>
      </c>
      <c r="G94" s="54">
        <v>0</v>
      </c>
      <c r="H94" s="54">
        <v>0.11887691756826016</v>
      </c>
      <c r="I94" s="54">
        <v>0</v>
      </c>
      <c r="J94" s="54" t="s">
        <v>389</v>
      </c>
      <c r="K94" s="54">
        <v>0</v>
      </c>
      <c r="L94" s="54">
        <v>0</v>
      </c>
      <c r="M94" s="54">
        <v>1</v>
      </c>
      <c r="N94" s="54">
        <v>0</v>
      </c>
      <c r="O94" s="54">
        <v>0</v>
      </c>
      <c r="P94" s="54">
        <v>0</v>
      </c>
      <c r="Q94" s="54">
        <v>0</v>
      </c>
      <c r="R94" s="54">
        <v>1</v>
      </c>
      <c r="S94" s="54">
        <v>0</v>
      </c>
      <c r="T94" s="54">
        <v>0</v>
      </c>
      <c r="U94" s="54">
        <v>0</v>
      </c>
      <c r="V94" s="54">
        <v>0</v>
      </c>
      <c r="W94" s="54" t="s">
        <v>389</v>
      </c>
      <c r="X94" s="54">
        <v>1</v>
      </c>
      <c r="Y94" s="54">
        <v>0</v>
      </c>
      <c r="Z94" s="54">
        <v>0</v>
      </c>
      <c r="AA94" s="54" t="s">
        <v>389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 t="s">
        <v>389</v>
      </c>
      <c r="AH94" s="54">
        <v>0</v>
      </c>
      <c r="AI94" s="54">
        <v>0.17532161178217393</v>
      </c>
    </row>
    <row r="95" spans="1:35" ht="15.75" x14ac:dyDescent="0.25">
      <c r="A95" s="9"/>
      <c r="B95" s="10"/>
      <c r="C95" s="11" t="s">
        <v>39</v>
      </c>
      <c r="D95" s="14"/>
      <c r="E95" s="11"/>
      <c r="F95" s="10" t="s">
        <v>40</v>
      </c>
      <c r="G95" s="54" t="s">
        <v>389</v>
      </c>
      <c r="H95" s="54">
        <v>0.76227958800490137</v>
      </c>
      <c r="I95" s="54" t="s">
        <v>389</v>
      </c>
      <c r="J95" s="54" t="s">
        <v>389</v>
      </c>
      <c r="K95" s="54" t="s">
        <v>389</v>
      </c>
      <c r="L95" s="54" t="s">
        <v>389</v>
      </c>
      <c r="M95" s="54" t="s">
        <v>389</v>
      </c>
      <c r="N95" s="54" t="s">
        <v>389</v>
      </c>
      <c r="O95" s="54" t="s">
        <v>389</v>
      </c>
      <c r="P95" s="54" t="s">
        <v>389</v>
      </c>
      <c r="Q95" s="54" t="s">
        <v>389</v>
      </c>
      <c r="R95" s="54">
        <v>1</v>
      </c>
      <c r="S95" s="54">
        <v>1</v>
      </c>
      <c r="T95" s="54">
        <v>1</v>
      </c>
      <c r="U95" s="54">
        <v>0</v>
      </c>
      <c r="V95" s="54" t="s">
        <v>389</v>
      </c>
      <c r="W95" s="54" t="s">
        <v>389</v>
      </c>
      <c r="X95" s="54" t="s">
        <v>389</v>
      </c>
      <c r="Y95" s="54" t="s">
        <v>389</v>
      </c>
      <c r="Z95" s="54" t="s">
        <v>389</v>
      </c>
      <c r="AA95" s="54" t="s">
        <v>389</v>
      </c>
      <c r="AB95" s="54" t="s">
        <v>389</v>
      </c>
      <c r="AC95" s="54" t="s">
        <v>389</v>
      </c>
      <c r="AD95" s="54">
        <v>1</v>
      </c>
      <c r="AE95" s="54" t="s">
        <v>389</v>
      </c>
      <c r="AF95" s="54">
        <v>0</v>
      </c>
      <c r="AG95" s="54">
        <v>0</v>
      </c>
      <c r="AH95" s="54" t="s">
        <v>389</v>
      </c>
      <c r="AI95" s="54">
        <v>0.24969538975942876</v>
      </c>
    </row>
    <row r="96" spans="1:35" ht="15.75" x14ac:dyDescent="0.25">
      <c r="A96" s="9"/>
      <c r="B96" s="10"/>
      <c r="C96" s="11" t="s">
        <v>41</v>
      </c>
      <c r="D96" s="14"/>
      <c r="E96" s="11"/>
      <c r="F96" s="10" t="s">
        <v>42</v>
      </c>
      <c r="G96" s="54" t="s">
        <v>389</v>
      </c>
      <c r="H96" s="54">
        <v>0.83447808842023796</v>
      </c>
      <c r="I96" s="54" t="s">
        <v>389</v>
      </c>
      <c r="J96" s="54" t="s">
        <v>389</v>
      </c>
      <c r="K96" s="54" t="s">
        <v>389</v>
      </c>
      <c r="L96" s="54" t="s">
        <v>389</v>
      </c>
      <c r="M96" s="54" t="s">
        <v>389</v>
      </c>
      <c r="N96" s="54" t="s">
        <v>389</v>
      </c>
      <c r="O96" s="54" t="s">
        <v>389</v>
      </c>
      <c r="P96" s="54" t="s">
        <v>389</v>
      </c>
      <c r="Q96" s="54" t="s">
        <v>389</v>
      </c>
      <c r="R96" s="54" t="s">
        <v>389</v>
      </c>
      <c r="S96" s="54" t="s">
        <v>389</v>
      </c>
      <c r="T96" s="54">
        <v>1</v>
      </c>
      <c r="U96" s="54" t="s">
        <v>389</v>
      </c>
      <c r="V96" s="54" t="s">
        <v>389</v>
      </c>
      <c r="W96" s="54" t="s">
        <v>389</v>
      </c>
      <c r="X96" s="54" t="s">
        <v>389</v>
      </c>
      <c r="Y96" s="54" t="s">
        <v>389</v>
      </c>
      <c r="Z96" s="54" t="s">
        <v>389</v>
      </c>
      <c r="AA96" s="54" t="s">
        <v>389</v>
      </c>
      <c r="AB96" s="54" t="s">
        <v>389</v>
      </c>
      <c r="AC96" s="54">
        <v>1</v>
      </c>
      <c r="AD96" s="54" t="s">
        <v>389</v>
      </c>
      <c r="AE96" s="54" t="s">
        <v>389</v>
      </c>
      <c r="AF96" s="54" t="s">
        <v>389</v>
      </c>
      <c r="AG96" s="54">
        <v>0</v>
      </c>
      <c r="AH96" s="54">
        <v>1</v>
      </c>
      <c r="AI96" s="54">
        <v>0.98432659430433489</v>
      </c>
    </row>
    <row r="97" spans="1:35" ht="15.75" x14ac:dyDescent="0.25">
      <c r="A97" s="9"/>
      <c r="B97" s="10"/>
      <c r="C97" s="11" t="s">
        <v>43</v>
      </c>
      <c r="D97" s="14"/>
      <c r="E97" s="11"/>
      <c r="F97" s="10" t="s">
        <v>44</v>
      </c>
      <c r="G97" s="54" t="s">
        <v>389</v>
      </c>
      <c r="H97" s="54" t="s">
        <v>389</v>
      </c>
      <c r="I97" s="54" t="s">
        <v>389</v>
      </c>
      <c r="J97" s="54" t="s">
        <v>389</v>
      </c>
      <c r="K97" s="54" t="s">
        <v>389</v>
      </c>
      <c r="L97" s="54" t="s">
        <v>389</v>
      </c>
      <c r="M97" s="54" t="s">
        <v>389</v>
      </c>
      <c r="N97" s="54" t="s">
        <v>389</v>
      </c>
      <c r="O97" s="54" t="s">
        <v>389</v>
      </c>
      <c r="P97" s="54" t="s">
        <v>389</v>
      </c>
      <c r="Q97" s="54" t="s">
        <v>389</v>
      </c>
      <c r="R97" s="54" t="s">
        <v>389</v>
      </c>
      <c r="S97" s="54" t="s">
        <v>389</v>
      </c>
      <c r="T97" s="54">
        <v>1</v>
      </c>
      <c r="U97" s="54" t="s">
        <v>389</v>
      </c>
      <c r="V97" s="54" t="s">
        <v>389</v>
      </c>
      <c r="W97" s="54" t="s">
        <v>389</v>
      </c>
      <c r="X97" s="54" t="s">
        <v>389</v>
      </c>
      <c r="Y97" s="54" t="s">
        <v>389</v>
      </c>
      <c r="Z97" s="54">
        <v>1</v>
      </c>
      <c r="AA97" s="54" t="s">
        <v>389</v>
      </c>
      <c r="AB97" s="54" t="s">
        <v>389</v>
      </c>
      <c r="AC97" s="54" t="s">
        <v>389</v>
      </c>
      <c r="AD97" s="54" t="s">
        <v>389</v>
      </c>
      <c r="AE97" s="54" t="s">
        <v>389</v>
      </c>
      <c r="AF97" s="54" t="s">
        <v>389</v>
      </c>
      <c r="AG97" s="54">
        <v>0</v>
      </c>
      <c r="AH97" s="54" t="s">
        <v>389</v>
      </c>
      <c r="AI97" s="54">
        <v>0.7968245425188375</v>
      </c>
    </row>
    <row r="98" spans="1:35" ht="15.75" x14ac:dyDescent="0.25">
      <c r="A98" s="20"/>
      <c r="B98" s="20"/>
      <c r="C98" s="21" t="s">
        <v>45</v>
      </c>
      <c r="D98" s="14"/>
      <c r="E98" s="21"/>
      <c r="F98" s="10" t="s">
        <v>46</v>
      </c>
      <c r="G98" s="54" t="s">
        <v>389</v>
      </c>
      <c r="H98" s="54" t="s">
        <v>389</v>
      </c>
      <c r="I98" s="54" t="s">
        <v>389</v>
      </c>
      <c r="J98" s="54" t="s">
        <v>389</v>
      </c>
      <c r="K98" s="54">
        <v>1</v>
      </c>
      <c r="L98" s="54" t="s">
        <v>389</v>
      </c>
      <c r="M98" s="54">
        <v>1</v>
      </c>
      <c r="N98" s="54" t="s">
        <v>389</v>
      </c>
      <c r="O98" s="54" t="s">
        <v>389</v>
      </c>
      <c r="P98" s="54" t="s">
        <v>389</v>
      </c>
      <c r="Q98" s="54" t="s">
        <v>389</v>
      </c>
      <c r="R98" s="54" t="s">
        <v>389</v>
      </c>
      <c r="S98" s="54" t="s">
        <v>389</v>
      </c>
      <c r="T98" s="54" t="s">
        <v>389</v>
      </c>
      <c r="U98" s="54">
        <v>0</v>
      </c>
      <c r="V98" s="54" t="s">
        <v>389</v>
      </c>
      <c r="W98" s="54" t="s">
        <v>389</v>
      </c>
      <c r="X98" s="54" t="s">
        <v>389</v>
      </c>
      <c r="Y98" s="54" t="s">
        <v>389</v>
      </c>
      <c r="Z98" s="54" t="s">
        <v>389</v>
      </c>
      <c r="AA98" s="54" t="s">
        <v>389</v>
      </c>
      <c r="AB98" s="54" t="s">
        <v>389</v>
      </c>
      <c r="AC98" s="54">
        <v>0</v>
      </c>
      <c r="AD98" s="54" t="s">
        <v>389</v>
      </c>
      <c r="AE98" s="54" t="s">
        <v>389</v>
      </c>
      <c r="AF98" s="54" t="s">
        <v>389</v>
      </c>
      <c r="AG98" s="54" t="s">
        <v>389</v>
      </c>
      <c r="AH98" s="54" t="s">
        <v>389</v>
      </c>
      <c r="AI98" s="54">
        <v>7.7933383800151398E-2</v>
      </c>
    </row>
    <row r="99" spans="1:35" ht="15.75" x14ac:dyDescent="0.25">
      <c r="A99" s="9"/>
      <c r="B99" s="10" t="s">
        <v>47</v>
      </c>
      <c r="C99" s="11"/>
      <c r="D99" s="14"/>
      <c r="E99" s="10" t="s">
        <v>48</v>
      </c>
      <c r="F99" s="11"/>
      <c r="G99" s="54">
        <v>0.2297739709119184</v>
      </c>
      <c r="H99" s="54">
        <v>0.56738166833171366</v>
      </c>
      <c r="I99" s="54">
        <v>9.1360788884282257E-2</v>
      </c>
      <c r="J99" s="54">
        <v>0.23959672700341395</v>
      </c>
      <c r="K99" s="54">
        <v>0.23743749685985621</v>
      </c>
      <c r="L99" s="54">
        <v>0.6439209697130609</v>
      </c>
      <c r="M99" s="54">
        <v>0.43013621346336128</v>
      </c>
      <c r="N99" s="54">
        <v>9.7782937588988053E-2</v>
      </c>
      <c r="O99" s="54">
        <v>7.6761600456967408E-2</v>
      </c>
      <c r="P99" s="54">
        <v>0.13091103424284095</v>
      </c>
      <c r="Q99" s="54">
        <v>0.45247655891234462</v>
      </c>
      <c r="R99" s="54">
        <v>0.57275154086146607</v>
      </c>
      <c r="S99" s="54">
        <v>0.27030561500984618</v>
      </c>
      <c r="T99" s="54">
        <v>0.79838810809926197</v>
      </c>
      <c r="U99" s="54">
        <v>0.57151591434895066</v>
      </c>
      <c r="V99" s="54">
        <v>0.57320770613678573</v>
      </c>
      <c r="W99" s="54">
        <v>0.12032211881645903</v>
      </c>
      <c r="X99" s="54">
        <v>0.59283689023964037</v>
      </c>
      <c r="Y99" s="54">
        <v>0.41828168687425377</v>
      </c>
      <c r="Z99" s="54">
        <v>0.38643795997690034</v>
      </c>
      <c r="AA99" s="54">
        <v>0.22675284333075235</v>
      </c>
      <c r="AB99" s="54">
        <v>6.8765094444004318E-2</v>
      </c>
      <c r="AC99" s="54">
        <v>0.43883859599356706</v>
      </c>
      <c r="AD99" s="54">
        <v>0.5030467745408681</v>
      </c>
      <c r="AE99" s="54">
        <v>0.65598778417974068</v>
      </c>
      <c r="AF99" s="54">
        <v>0.32466715544994451</v>
      </c>
      <c r="AG99" s="54">
        <v>0</v>
      </c>
      <c r="AH99" s="54">
        <v>0.59461163433290154</v>
      </c>
      <c r="AI99" s="54">
        <v>0.44390994375448178</v>
      </c>
    </row>
    <row r="100" spans="1:35" ht="15.75" x14ac:dyDescent="0.25">
      <c r="A100" s="9"/>
      <c r="B100" s="10"/>
      <c r="C100" s="11" t="s">
        <v>49</v>
      </c>
      <c r="D100" s="14"/>
      <c r="E100" s="11"/>
      <c r="F100" s="10" t="s">
        <v>50</v>
      </c>
      <c r="G100" s="54" t="s">
        <v>389</v>
      </c>
      <c r="H100" s="54" t="s">
        <v>389</v>
      </c>
      <c r="I100" s="54" t="s">
        <v>389</v>
      </c>
      <c r="J100" s="54" t="s">
        <v>389</v>
      </c>
      <c r="K100" s="54" t="s">
        <v>389</v>
      </c>
      <c r="L100" s="54" t="s">
        <v>389</v>
      </c>
      <c r="M100" s="54" t="s">
        <v>389</v>
      </c>
      <c r="N100" s="54" t="s">
        <v>389</v>
      </c>
      <c r="O100" s="54" t="s">
        <v>389</v>
      </c>
      <c r="P100" s="54" t="s">
        <v>389</v>
      </c>
      <c r="Q100" s="54" t="s">
        <v>389</v>
      </c>
      <c r="R100" s="54">
        <v>0.72363611174296494</v>
      </c>
      <c r="S100" s="54" t="s">
        <v>389</v>
      </c>
      <c r="T100" s="54" t="s">
        <v>389</v>
      </c>
      <c r="U100" s="54" t="s">
        <v>389</v>
      </c>
      <c r="V100" s="54">
        <v>0.40047551678063348</v>
      </c>
      <c r="W100" s="54">
        <v>0.22000000831222991</v>
      </c>
      <c r="X100" s="54" t="s">
        <v>389</v>
      </c>
      <c r="Y100" s="54">
        <v>0</v>
      </c>
      <c r="Z100" s="54" t="s">
        <v>389</v>
      </c>
      <c r="AA100" s="54">
        <v>0</v>
      </c>
      <c r="AB100" s="54">
        <v>6.8765094444004318E-2</v>
      </c>
      <c r="AC100" s="54" t="s">
        <v>389</v>
      </c>
      <c r="AD100" s="54">
        <v>0.5030467745408681</v>
      </c>
      <c r="AE100" s="54" t="s">
        <v>389</v>
      </c>
      <c r="AF100" s="54" t="s">
        <v>389</v>
      </c>
      <c r="AG100" s="54" t="s">
        <v>389</v>
      </c>
      <c r="AH100" s="54" t="s">
        <v>389</v>
      </c>
      <c r="AI100" s="54">
        <v>0.25854837950183324</v>
      </c>
    </row>
    <row r="101" spans="1:35" ht="15.75" x14ac:dyDescent="0.25">
      <c r="A101" s="9"/>
      <c r="B101" s="10"/>
      <c r="C101" s="11" t="s">
        <v>51</v>
      </c>
      <c r="D101" s="14"/>
      <c r="E101" s="11"/>
      <c r="F101" s="10" t="s">
        <v>52</v>
      </c>
      <c r="G101" s="54">
        <v>0</v>
      </c>
      <c r="H101" s="54">
        <v>0.30459252933877334</v>
      </c>
      <c r="I101" s="54" t="s">
        <v>389</v>
      </c>
      <c r="J101" s="54" t="s">
        <v>389</v>
      </c>
      <c r="K101" s="54">
        <v>0</v>
      </c>
      <c r="L101" s="54" t="s">
        <v>389</v>
      </c>
      <c r="M101" s="54" t="s">
        <v>389</v>
      </c>
      <c r="N101" s="54">
        <v>0.11114466331353313</v>
      </c>
      <c r="O101" s="54" t="s">
        <v>389</v>
      </c>
      <c r="P101" s="54" t="s">
        <v>389</v>
      </c>
      <c r="Q101" s="54" t="s">
        <v>389</v>
      </c>
      <c r="R101" s="54" t="s">
        <v>389</v>
      </c>
      <c r="S101" s="54" t="s">
        <v>389</v>
      </c>
      <c r="T101" s="54" t="s">
        <v>389</v>
      </c>
      <c r="U101" s="54" t="s">
        <v>389</v>
      </c>
      <c r="V101" s="54" t="s">
        <v>389</v>
      </c>
      <c r="W101" s="54" t="s">
        <v>389</v>
      </c>
      <c r="X101" s="54" t="s">
        <v>389</v>
      </c>
      <c r="Y101" s="54" t="s">
        <v>389</v>
      </c>
      <c r="Z101" s="54" t="s">
        <v>389</v>
      </c>
      <c r="AA101" s="54" t="s">
        <v>389</v>
      </c>
      <c r="AB101" s="54" t="s">
        <v>389</v>
      </c>
      <c r="AC101" s="54" t="s">
        <v>389</v>
      </c>
      <c r="AD101" s="54" t="s">
        <v>389</v>
      </c>
      <c r="AE101" s="54" t="s">
        <v>389</v>
      </c>
      <c r="AF101" s="54" t="s">
        <v>389</v>
      </c>
      <c r="AG101" s="54" t="s">
        <v>389</v>
      </c>
      <c r="AH101" s="54" t="s">
        <v>389</v>
      </c>
      <c r="AI101" s="54">
        <v>0.17624075979246234</v>
      </c>
    </row>
    <row r="102" spans="1:35" ht="15.75" x14ac:dyDescent="0.25">
      <c r="A102" s="9"/>
      <c r="B102" s="10"/>
      <c r="C102" s="11" t="s">
        <v>53</v>
      </c>
      <c r="D102" s="14"/>
      <c r="E102" s="11"/>
      <c r="F102" s="10" t="s">
        <v>54</v>
      </c>
      <c r="G102" s="54" t="s">
        <v>389</v>
      </c>
      <c r="H102" s="54">
        <v>0</v>
      </c>
      <c r="I102" s="54" t="s">
        <v>389</v>
      </c>
      <c r="J102" s="54" t="s">
        <v>389</v>
      </c>
      <c r="K102" s="54" t="s">
        <v>389</v>
      </c>
      <c r="L102" s="54">
        <v>0.64005583774232289</v>
      </c>
      <c r="M102" s="54" t="s">
        <v>389</v>
      </c>
      <c r="N102" s="54" t="s">
        <v>389</v>
      </c>
      <c r="O102" s="54">
        <v>0</v>
      </c>
      <c r="P102" s="54">
        <v>0</v>
      </c>
      <c r="Q102" s="54">
        <v>0</v>
      </c>
      <c r="R102" s="54">
        <v>0.25</v>
      </c>
      <c r="S102" s="54" t="s">
        <v>389</v>
      </c>
      <c r="T102" s="54">
        <v>0.62095771500308861</v>
      </c>
      <c r="U102" s="54">
        <v>0</v>
      </c>
      <c r="V102" s="54">
        <v>0.83657144569108854</v>
      </c>
      <c r="W102" s="54" t="s">
        <v>389</v>
      </c>
      <c r="X102" s="54">
        <v>0.49574108659456834</v>
      </c>
      <c r="Y102" s="54" t="s">
        <v>389</v>
      </c>
      <c r="Z102" s="54">
        <v>1.7594909174360684E-2</v>
      </c>
      <c r="AA102" s="54" t="s">
        <v>389</v>
      </c>
      <c r="AB102" s="54" t="s">
        <v>389</v>
      </c>
      <c r="AC102" s="54">
        <v>0</v>
      </c>
      <c r="AD102" s="54" t="s">
        <v>389</v>
      </c>
      <c r="AE102" s="54" t="s">
        <v>389</v>
      </c>
      <c r="AF102" s="54">
        <v>0</v>
      </c>
      <c r="AG102" s="54" t="s">
        <v>389</v>
      </c>
      <c r="AH102" s="54">
        <v>0</v>
      </c>
      <c r="AI102" s="54">
        <v>0.28939344032115777</v>
      </c>
    </row>
    <row r="103" spans="1:35" ht="15.75" x14ac:dyDescent="0.25">
      <c r="A103" s="9"/>
      <c r="B103" s="10"/>
      <c r="C103" s="11" t="s">
        <v>55</v>
      </c>
      <c r="D103" s="14"/>
      <c r="E103" s="11"/>
      <c r="F103" s="10" t="s">
        <v>56</v>
      </c>
      <c r="G103" s="54" t="s">
        <v>389</v>
      </c>
      <c r="H103" s="54">
        <v>0.63424689986222638</v>
      </c>
      <c r="I103" s="54" t="s">
        <v>389</v>
      </c>
      <c r="J103" s="54" t="s">
        <v>389</v>
      </c>
      <c r="K103" s="54">
        <v>0</v>
      </c>
      <c r="L103" s="54" t="s">
        <v>389</v>
      </c>
      <c r="M103" s="54" t="s">
        <v>389</v>
      </c>
      <c r="N103" s="54" t="s">
        <v>389</v>
      </c>
      <c r="O103" s="54">
        <v>0</v>
      </c>
      <c r="P103" s="54" t="s">
        <v>389</v>
      </c>
      <c r="Q103" s="54">
        <v>0</v>
      </c>
      <c r="R103" s="54" t="s">
        <v>389</v>
      </c>
      <c r="S103" s="54" t="s">
        <v>389</v>
      </c>
      <c r="T103" s="54" t="s">
        <v>389</v>
      </c>
      <c r="U103" s="54">
        <v>0.58335031610201804</v>
      </c>
      <c r="V103" s="54" t="s">
        <v>389</v>
      </c>
      <c r="W103" s="54" t="s">
        <v>389</v>
      </c>
      <c r="X103" s="54">
        <v>0</v>
      </c>
      <c r="Y103" s="54" t="s">
        <v>389</v>
      </c>
      <c r="Z103" s="54" t="s">
        <v>389</v>
      </c>
      <c r="AA103" s="54" t="s">
        <v>389</v>
      </c>
      <c r="AB103" s="54" t="s">
        <v>389</v>
      </c>
      <c r="AC103" s="54">
        <v>0</v>
      </c>
      <c r="AD103" s="54" t="s">
        <v>389</v>
      </c>
      <c r="AE103" s="54" t="s">
        <v>389</v>
      </c>
      <c r="AF103" s="54" t="s">
        <v>389</v>
      </c>
      <c r="AG103" s="54" t="s">
        <v>389</v>
      </c>
      <c r="AH103" s="54">
        <v>0</v>
      </c>
      <c r="AI103" s="54">
        <v>0.50539009800362555</v>
      </c>
    </row>
    <row r="104" spans="1:35" ht="15.75" x14ac:dyDescent="0.25">
      <c r="A104" s="9"/>
      <c r="B104" s="10"/>
      <c r="C104" s="11" t="s">
        <v>57</v>
      </c>
      <c r="D104" s="14"/>
      <c r="E104" s="11"/>
      <c r="F104" s="10" t="s">
        <v>58</v>
      </c>
      <c r="G104" s="54" t="s">
        <v>389</v>
      </c>
      <c r="H104" s="54" t="s">
        <v>389</v>
      </c>
      <c r="I104" s="54">
        <v>0</v>
      </c>
      <c r="J104" s="54">
        <v>0.23959672700341395</v>
      </c>
      <c r="K104" s="54" t="s">
        <v>389</v>
      </c>
      <c r="L104" s="54" t="s">
        <v>389</v>
      </c>
      <c r="M104" s="54">
        <v>0.35322205340638491</v>
      </c>
      <c r="N104" s="54">
        <v>8.7824503553308203E-2</v>
      </c>
      <c r="O104" s="54">
        <v>0</v>
      </c>
      <c r="P104" s="54">
        <v>0.2050379236606493</v>
      </c>
      <c r="Q104" s="54">
        <v>0.68262303854903172</v>
      </c>
      <c r="R104" s="54">
        <v>0.2</v>
      </c>
      <c r="S104" s="54">
        <v>0.33147399300876712</v>
      </c>
      <c r="T104" s="54" t="s">
        <v>389</v>
      </c>
      <c r="U104" s="54">
        <v>0</v>
      </c>
      <c r="V104" s="54" t="s">
        <v>389</v>
      </c>
      <c r="W104" s="54">
        <v>4.7816600246242749E-2</v>
      </c>
      <c r="X104" s="54" t="s">
        <v>389</v>
      </c>
      <c r="Y104" s="54">
        <v>0.17330777851069071</v>
      </c>
      <c r="Z104" s="54" t="s">
        <v>389</v>
      </c>
      <c r="AA104" s="54">
        <v>0.18651261617544065</v>
      </c>
      <c r="AB104" s="54" t="s">
        <v>389</v>
      </c>
      <c r="AC104" s="54" t="s">
        <v>389</v>
      </c>
      <c r="AD104" s="54" t="s">
        <v>389</v>
      </c>
      <c r="AE104" s="54">
        <v>0.64289109521623211</v>
      </c>
      <c r="AF104" s="54" t="s">
        <v>389</v>
      </c>
      <c r="AG104" s="54">
        <v>0</v>
      </c>
      <c r="AH104" s="54" t="s">
        <v>389</v>
      </c>
      <c r="AI104" s="54">
        <v>0.30800936797959333</v>
      </c>
    </row>
    <row r="105" spans="1:35" ht="15.75" x14ac:dyDescent="0.25">
      <c r="A105" s="9"/>
      <c r="B105" s="10"/>
      <c r="C105" s="11" t="s">
        <v>60</v>
      </c>
      <c r="D105" s="14"/>
      <c r="E105" s="11"/>
      <c r="F105" s="10" t="s">
        <v>61</v>
      </c>
      <c r="G105" s="54" t="s">
        <v>389</v>
      </c>
      <c r="H105" s="54">
        <v>0.42544633580808588</v>
      </c>
      <c r="I105" s="54" t="s">
        <v>389</v>
      </c>
      <c r="J105" s="54" t="s">
        <v>389</v>
      </c>
      <c r="K105" s="54">
        <v>0</v>
      </c>
      <c r="L105" s="54" t="s">
        <v>389</v>
      </c>
      <c r="M105" s="54" t="s">
        <v>389</v>
      </c>
      <c r="N105" s="54" t="s">
        <v>389</v>
      </c>
      <c r="O105" s="54">
        <v>0</v>
      </c>
      <c r="P105" s="54" t="s">
        <v>389</v>
      </c>
      <c r="Q105" s="54">
        <v>0</v>
      </c>
      <c r="R105" s="54">
        <v>0.25000017366732902</v>
      </c>
      <c r="S105" s="54">
        <v>0</v>
      </c>
      <c r="T105" s="54">
        <v>1</v>
      </c>
      <c r="U105" s="54">
        <v>0</v>
      </c>
      <c r="V105" s="54" t="s">
        <v>389</v>
      </c>
      <c r="W105" s="54" t="s">
        <v>389</v>
      </c>
      <c r="X105" s="54">
        <v>0</v>
      </c>
      <c r="Y105" s="54">
        <v>0</v>
      </c>
      <c r="Z105" s="54">
        <v>0</v>
      </c>
      <c r="AA105" s="54" t="s">
        <v>389</v>
      </c>
      <c r="AB105" s="54" t="s">
        <v>389</v>
      </c>
      <c r="AC105" s="54">
        <v>0</v>
      </c>
      <c r="AD105" s="54" t="s">
        <v>389</v>
      </c>
      <c r="AE105" s="54">
        <v>0</v>
      </c>
      <c r="AF105" s="54" t="s">
        <v>389</v>
      </c>
      <c r="AG105" s="54" t="s">
        <v>389</v>
      </c>
      <c r="AH105" s="54">
        <v>0</v>
      </c>
      <c r="AI105" s="54">
        <v>8.5635421194596592E-2</v>
      </c>
    </row>
    <row r="106" spans="1:35" ht="15.75" x14ac:dyDescent="0.25">
      <c r="A106" s="9"/>
      <c r="B106" s="10"/>
      <c r="C106" s="11" t="s">
        <v>62</v>
      </c>
      <c r="D106" s="14"/>
      <c r="E106" s="11"/>
      <c r="F106" s="10" t="s">
        <v>63</v>
      </c>
      <c r="G106" s="54">
        <v>0.28949100001596983</v>
      </c>
      <c r="H106" s="54">
        <v>0.98246910151883626</v>
      </c>
      <c r="I106" s="54" t="s">
        <v>389</v>
      </c>
      <c r="J106" s="54" t="s">
        <v>389</v>
      </c>
      <c r="K106" s="54">
        <v>0.76887489120055896</v>
      </c>
      <c r="L106" s="54" t="s">
        <v>389</v>
      </c>
      <c r="M106" s="54" t="s">
        <v>389</v>
      </c>
      <c r="N106" s="54" t="s">
        <v>389</v>
      </c>
      <c r="O106" s="54" t="s">
        <v>389</v>
      </c>
      <c r="P106" s="54" t="s">
        <v>389</v>
      </c>
      <c r="Q106" s="54">
        <v>1</v>
      </c>
      <c r="R106" s="54">
        <v>1</v>
      </c>
      <c r="S106" s="54" t="s">
        <v>389</v>
      </c>
      <c r="T106" s="54">
        <v>1</v>
      </c>
      <c r="U106" s="54">
        <v>1</v>
      </c>
      <c r="V106" s="54" t="s">
        <v>389</v>
      </c>
      <c r="W106" s="54" t="s">
        <v>389</v>
      </c>
      <c r="X106" s="54">
        <v>1</v>
      </c>
      <c r="Y106" s="54">
        <v>1</v>
      </c>
      <c r="Z106" s="54">
        <v>1</v>
      </c>
      <c r="AA106" s="54" t="s">
        <v>389</v>
      </c>
      <c r="AB106" s="54" t="s">
        <v>389</v>
      </c>
      <c r="AC106" s="54">
        <v>0</v>
      </c>
      <c r="AD106" s="54" t="s">
        <v>389</v>
      </c>
      <c r="AE106" s="54" t="s">
        <v>389</v>
      </c>
      <c r="AF106" s="54" t="s">
        <v>389</v>
      </c>
      <c r="AG106" s="54" t="s">
        <v>389</v>
      </c>
      <c r="AH106" s="54">
        <v>1</v>
      </c>
      <c r="AI106" s="54">
        <v>0.82438120019432182</v>
      </c>
    </row>
    <row r="107" spans="1:35" ht="15.75" x14ac:dyDescent="0.25">
      <c r="A107" s="10"/>
      <c r="B107" s="10"/>
      <c r="C107" s="11" t="s">
        <v>64</v>
      </c>
      <c r="D107" s="10"/>
      <c r="E107" s="11"/>
      <c r="F107" s="10" t="s">
        <v>65</v>
      </c>
      <c r="G107" s="54" t="s">
        <v>389</v>
      </c>
      <c r="H107" s="54" t="s">
        <v>389</v>
      </c>
      <c r="I107" s="54" t="s">
        <v>389</v>
      </c>
      <c r="J107" s="54" t="s">
        <v>389</v>
      </c>
      <c r="K107" s="54" t="s">
        <v>389</v>
      </c>
      <c r="L107" s="54" t="s">
        <v>389</v>
      </c>
      <c r="M107" s="54">
        <v>0.50776729370045059</v>
      </c>
      <c r="N107" s="54" t="s">
        <v>389</v>
      </c>
      <c r="O107" s="54">
        <v>0</v>
      </c>
      <c r="P107" s="54" t="s">
        <v>389</v>
      </c>
      <c r="Q107" s="54">
        <v>1</v>
      </c>
      <c r="R107" s="54">
        <v>1</v>
      </c>
      <c r="S107" s="54" t="s">
        <v>389</v>
      </c>
      <c r="T107" s="54" t="s">
        <v>389</v>
      </c>
      <c r="U107" s="54" t="s">
        <v>389</v>
      </c>
      <c r="V107" s="54" t="s">
        <v>389</v>
      </c>
      <c r="W107" s="54" t="s">
        <v>389</v>
      </c>
      <c r="X107" s="54" t="s">
        <v>389</v>
      </c>
      <c r="Y107" s="54" t="s">
        <v>389</v>
      </c>
      <c r="Z107" s="54" t="s">
        <v>389</v>
      </c>
      <c r="AA107" s="54" t="s">
        <v>389</v>
      </c>
      <c r="AB107" s="54" t="s">
        <v>389</v>
      </c>
      <c r="AC107" s="54">
        <v>0.64780634086091349</v>
      </c>
      <c r="AD107" s="54" t="s">
        <v>389</v>
      </c>
      <c r="AE107" s="54">
        <v>1</v>
      </c>
      <c r="AF107" s="54">
        <v>1</v>
      </c>
      <c r="AG107" s="54">
        <v>0</v>
      </c>
      <c r="AH107" s="54">
        <v>1</v>
      </c>
      <c r="AI107" s="54">
        <v>0.65386042172281067</v>
      </c>
    </row>
    <row r="108" spans="1:35" ht="15.75" x14ac:dyDescent="0.25">
      <c r="A108" s="10"/>
      <c r="B108" s="10"/>
      <c r="C108" s="11" t="s">
        <v>66</v>
      </c>
      <c r="D108" s="10"/>
      <c r="E108" s="10"/>
      <c r="F108" s="10" t="s">
        <v>67</v>
      </c>
      <c r="G108" s="54" t="s">
        <v>389</v>
      </c>
      <c r="H108" s="54">
        <v>0.94274403020219089</v>
      </c>
      <c r="I108" s="54" t="s">
        <v>389</v>
      </c>
      <c r="J108" s="54" t="s">
        <v>389</v>
      </c>
      <c r="K108" s="54">
        <v>0</v>
      </c>
      <c r="L108" s="54" t="s">
        <v>389</v>
      </c>
      <c r="M108" s="54" t="s">
        <v>389</v>
      </c>
      <c r="N108" s="54" t="s">
        <v>389</v>
      </c>
      <c r="O108" s="54">
        <v>0</v>
      </c>
      <c r="P108" s="54" t="s">
        <v>389</v>
      </c>
      <c r="Q108" s="54">
        <v>0</v>
      </c>
      <c r="R108" s="54" t="s">
        <v>389</v>
      </c>
      <c r="S108" s="54" t="s">
        <v>389</v>
      </c>
      <c r="T108" s="54" t="s">
        <v>389</v>
      </c>
      <c r="U108" s="54">
        <v>0</v>
      </c>
      <c r="V108" s="54" t="s">
        <v>389</v>
      </c>
      <c r="W108" s="54" t="s">
        <v>389</v>
      </c>
      <c r="X108" s="54" t="s">
        <v>389</v>
      </c>
      <c r="Y108" s="54" t="s">
        <v>389</v>
      </c>
      <c r="Z108" s="54" t="s">
        <v>389</v>
      </c>
      <c r="AA108" s="54" t="s">
        <v>389</v>
      </c>
      <c r="AB108" s="54" t="s">
        <v>389</v>
      </c>
      <c r="AC108" s="54" t="s">
        <v>389</v>
      </c>
      <c r="AD108" s="54" t="s">
        <v>389</v>
      </c>
      <c r="AE108" s="54" t="s">
        <v>389</v>
      </c>
      <c r="AF108" s="54" t="s">
        <v>389</v>
      </c>
      <c r="AG108" s="54" t="s">
        <v>389</v>
      </c>
      <c r="AH108" s="54" t="s">
        <v>389</v>
      </c>
      <c r="AI108" s="54">
        <v>0.28678885282075617</v>
      </c>
    </row>
    <row r="109" spans="1:35" ht="15.75" x14ac:dyDescent="0.25">
      <c r="A109" s="10"/>
      <c r="B109" s="10"/>
      <c r="C109" s="11" t="s">
        <v>68</v>
      </c>
      <c r="D109" s="10"/>
      <c r="E109" s="11"/>
      <c r="F109" s="10" t="s">
        <v>69</v>
      </c>
      <c r="G109" s="54" t="s">
        <v>389</v>
      </c>
      <c r="H109" s="54">
        <v>0.60110416254614063</v>
      </c>
      <c r="I109" s="54" t="s">
        <v>389</v>
      </c>
      <c r="J109" s="54" t="s">
        <v>389</v>
      </c>
      <c r="K109" s="54">
        <v>0.22763721272603149</v>
      </c>
      <c r="L109" s="54" t="s">
        <v>389</v>
      </c>
      <c r="M109" s="54">
        <v>0.44356218645237289</v>
      </c>
      <c r="N109" s="54" t="s">
        <v>389</v>
      </c>
      <c r="O109" s="54" t="s">
        <v>389</v>
      </c>
      <c r="P109" s="54" t="s">
        <v>389</v>
      </c>
      <c r="Q109" s="54">
        <v>0</v>
      </c>
      <c r="R109" s="54">
        <v>0.35000018966024848</v>
      </c>
      <c r="S109" s="54" t="s">
        <v>389</v>
      </c>
      <c r="T109" s="54" t="s">
        <v>389</v>
      </c>
      <c r="U109" s="54">
        <v>0.62918829029324763</v>
      </c>
      <c r="V109" s="54" t="s">
        <v>389</v>
      </c>
      <c r="W109" s="54" t="s">
        <v>389</v>
      </c>
      <c r="X109" s="54">
        <v>0</v>
      </c>
      <c r="Y109" s="54" t="s">
        <v>389</v>
      </c>
      <c r="Z109" s="54" t="s">
        <v>389</v>
      </c>
      <c r="AA109" s="54" t="s">
        <v>389</v>
      </c>
      <c r="AB109" s="54" t="s">
        <v>389</v>
      </c>
      <c r="AC109" s="54">
        <v>0.45925261001964113</v>
      </c>
      <c r="AD109" s="54" t="s">
        <v>389</v>
      </c>
      <c r="AE109" s="54" t="s">
        <v>389</v>
      </c>
      <c r="AF109" s="54" t="s">
        <v>389</v>
      </c>
      <c r="AG109" s="54" t="s">
        <v>389</v>
      </c>
      <c r="AH109" s="54" t="s">
        <v>389</v>
      </c>
      <c r="AI109" s="54">
        <v>0.4152336366396448</v>
      </c>
    </row>
    <row r="110" spans="1:35" ht="15.75" x14ac:dyDescent="0.25">
      <c r="A110" s="10"/>
      <c r="B110" s="10"/>
      <c r="C110" s="11" t="s">
        <v>70</v>
      </c>
      <c r="D110" s="10"/>
      <c r="E110" s="10"/>
      <c r="F110" s="10" t="s">
        <v>71</v>
      </c>
      <c r="G110" s="54" t="s">
        <v>389</v>
      </c>
      <c r="H110" s="54" t="s">
        <v>389</v>
      </c>
      <c r="I110" s="54" t="s">
        <v>389</v>
      </c>
      <c r="J110" s="54" t="s">
        <v>389</v>
      </c>
      <c r="K110" s="54" t="s">
        <v>389</v>
      </c>
      <c r="L110" s="54">
        <v>0</v>
      </c>
      <c r="M110" s="54" t="s">
        <v>389</v>
      </c>
      <c r="N110" s="54" t="s">
        <v>389</v>
      </c>
      <c r="O110" s="54" t="s">
        <v>389</v>
      </c>
      <c r="P110" s="54" t="s">
        <v>389</v>
      </c>
      <c r="Q110" s="54" t="s">
        <v>389</v>
      </c>
      <c r="R110" s="54" t="s">
        <v>389</v>
      </c>
      <c r="S110" s="54" t="s">
        <v>389</v>
      </c>
      <c r="T110" s="54" t="s">
        <v>389</v>
      </c>
      <c r="U110" s="54">
        <v>0</v>
      </c>
      <c r="V110" s="54" t="s">
        <v>389</v>
      </c>
      <c r="W110" s="54" t="s">
        <v>389</v>
      </c>
      <c r="X110" s="54" t="s">
        <v>389</v>
      </c>
      <c r="Y110" s="54" t="s">
        <v>389</v>
      </c>
      <c r="Z110" s="54" t="s">
        <v>389</v>
      </c>
      <c r="AA110" s="54" t="s">
        <v>389</v>
      </c>
      <c r="AB110" s="54" t="s">
        <v>389</v>
      </c>
      <c r="AC110" s="54" t="s">
        <v>389</v>
      </c>
      <c r="AD110" s="54" t="s">
        <v>389</v>
      </c>
      <c r="AE110" s="54" t="s">
        <v>389</v>
      </c>
      <c r="AF110" s="54" t="s">
        <v>389</v>
      </c>
      <c r="AG110" s="54" t="s">
        <v>389</v>
      </c>
      <c r="AH110" s="54" t="s">
        <v>389</v>
      </c>
      <c r="AI110" s="54">
        <v>0</v>
      </c>
    </row>
    <row r="111" spans="1:35" ht="15.75" x14ac:dyDescent="0.25">
      <c r="A111" s="10"/>
      <c r="B111" s="10"/>
      <c r="C111" s="11" t="s">
        <v>72</v>
      </c>
      <c r="D111" s="10"/>
      <c r="E111" s="23"/>
      <c r="F111" s="10" t="s">
        <v>73</v>
      </c>
      <c r="G111" s="54" t="s">
        <v>389</v>
      </c>
      <c r="H111" s="54">
        <v>0</v>
      </c>
      <c r="I111" s="54" t="s">
        <v>389</v>
      </c>
      <c r="J111" s="54" t="s">
        <v>389</v>
      </c>
      <c r="K111" s="54" t="s">
        <v>389</v>
      </c>
      <c r="L111" s="54" t="s">
        <v>389</v>
      </c>
      <c r="M111" s="54" t="s">
        <v>389</v>
      </c>
      <c r="N111" s="54" t="s">
        <v>389</v>
      </c>
      <c r="O111" s="54" t="s">
        <v>389</v>
      </c>
      <c r="P111" s="54" t="s">
        <v>389</v>
      </c>
      <c r="Q111" s="54" t="s">
        <v>389</v>
      </c>
      <c r="R111" s="54" t="s">
        <v>389</v>
      </c>
      <c r="S111" s="54" t="s">
        <v>389</v>
      </c>
      <c r="T111" s="54" t="s">
        <v>389</v>
      </c>
      <c r="U111" s="54" t="s">
        <v>389</v>
      </c>
      <c r="V111" s="54" t="s">
        <v>389</v>
      </c>
      <c r="W111" s="54" t="s">
        <v>389</v>
      </c>
      <c r="X111" s="54" t="s">
        <v>389</v>
      </c>
      <c r="Y111" s="54" t="s">
        <v>389</v>
      </c>
      <c r="Z111" s="54" t="s">
        <v>389</v>
      </c>
      <c r="AA111" s="54" t="s">
        <v>389</v>
      </c>
      <c r="AB111" s="54" t="s">
        <v>389</v>
      </c>
      <c r="AC111" s="54" t="s">
        <v>389</v>
      </c>
      <c r="AD111" s="54" t="s">
        <v>389</v>
      </c>
      <c r="AE111" s="54" t="s">
        <v>389</v>
      </c>
      <c r="AF111" s="54" t="s">
        <v>389</v>
      </c>
      <c r="AG111" s="54" t="s">
        <v>389</v>
      </c>
      <c r="AH111" s="54">
        <v>1</v>
      </c>
      <c r="AI111" s="54">
        <v>0.47562721814446685</v>
      </c>
    </row>
    <row r="112" spans="1:35" ht="15.75" x14ac:dyDescent="0.25">
      <c r="A112" s="10"/>
      <c r="B112" s="10"/>
      <c r="C112" s="11" t="s">
        <v>74</v>
      </c>
      <c r="D112" s="10"/>
      <c r="E112" s="10"/>
      <c r="F112" s="10" t="s">
        <v>75</v>
      </c>
      <c r="G112" s="54" t="s">
        <v>389</v>
      </c>
      <c r="H112" s="54" t="s">
        <v>389</v>
      </c>
      <c r="I112" s="54" t="s">
        <v>389</v>
      </c>
      <c r="J112" s="54" t="s">
        <v>389</v>
      </c>
      <c r="K112" s="54" t="s">
        <v>389</v>
      </c>
      <c r="L112" s="54" t="s">
        <v>389</v>
      </c>
      <c r="M112" s="54" t="s">
        <v>389</v>
      </c>
      <c r="N112" s="54" t="s">
        <v>389</v>
      </c>
      <c r="O112" s="54" t="s">
        <v>389</v>
      </c>
      <c r="P112" s="54" t="s">
        <v>389</v>
      </c>
      <c r="Q112" s="54" t="s">
        <v>389</v>
      </c>
      <c r="R112" s="54" t="s">
        <v>389</v>
      </c>
      <c r="S112" s="54" t="s">
        <v>389</v>
      </c>
      <c r="T112" s="54" t="s">
        <v>389</v>
      </c>
      <c r="U112" s="54" t="s">
        <v>389</v>
      </c>
      <c r="V112" s="54" t="s">
        <v>389</v>
      </c>
      <c r="W112" s="54" t="s">
        <v>389</v>
      </c>
      <c r="X112" s="54" t="s">
        <v>389</v>
      </c>
      <c r="Y112" s="54" t="s">
        <v>389</v>
      </c>
      <c r="Z112" s="54" t="s">
        <v>389</v>
      </c>
      <c r="AA112" s="54" t="s">
        <v>389</v>
      </c>
      <c r="AB112" s="54" t="s">
        <v>389</v>
      </c>
      <c r="AC112" s="54" t="s">
        <v>389</v>
      </c>
      <c r="AD112" s="54" t="s">
        <v>389</v>
      </c>
      <c r="AE112" s="54" t="s">
        <v>389</v>
      </c>
      <c r="AF112" s="54" t="s">
        <v>389</v>
      </c>
      <c r="AG112" s="54" t="s">
        <v>389</v>
      </c>
      <c r="AH112" s="54" t="s">
        <v>389</v>
      </c>
      <c r="AI112" s="54" t="s">
        <v>389</v>
      </c>
    </row>
    <row r="113" spans="1:35" ht="15.75" x14ac:dyDescent="0.25">
      <c r="A113" s="10"/>
      <c r="B113" s="10"/>
      <c r="C113" s="11" t="s">
        <v>76</v>
      </c>
      <c r="D113" s="10"/>
      <c r="E113" s="10"/>
      <c r="F113" s="10" t="s">
        <v>77</v>
      </c>
      <c r="G113" s="54" t="s">
        <v>389</v>
      </c>
      <c r="H113" s="54" t="s">
        <v>389</v>
      </c>
      <c r="I113" s="54">
        <v>1</v>
      </c>
      <c r="J113" s="54" t="s">
        <v>389</v>
      </c>
      <c r="K113" s="54" t="s">
        <v>389</v>
      </c>
      <c r="L113" s="54" t="s">
        <v>389</v>
      </c>
      <c r="M113" s="54" t="s">
        <v>389</v>
      </c>
      <c r="N113" s="54" t="s">
        <v>389</v>
      </c>
      <c r="O113" s="54" t="s">
        <v>389</v>
      </c>
      <c r="P113" s="54" t="s">
        <v>389</v>
      </c>
      <c r="Q113" s="54" t="s">
        <v>389</v>
      </c>
      <c r="R113" s="54" t="s">
        <v>389</v>
      </c>
      <c r="S113" s="54" t="s">
        <v>389</v>
      </c>
      <c r="T113" s="54" t="s">
        <v>389</v>
      </c>
      <c r="U113" s="54" t="s">
        <v>389</v>
      </c>
      <c r="V113" s="54" t="s">
        <v>389</v>
      </c>
      <c r="W113" s="54" t="s">
        <v>389</v>
      </c>
      <c r="X113" s="54" t="s">
        <v>389</v>
      </c>
      <c r="Y113" s="54" t="s">
        <v>389</v>
      </c>
      <c r="Z113" s="54" t="s">
        <v>389</v>
      </c>
      <c r="AA113" s="54" t="s">
        <v>389</v>
      </c>
      <c r="AB113" s="54" t="s">
        <v>389</v>
      </c>
      <c r="AC113" s="54" t="s">
        <v>389</v>
      </c>
      <c r="AD113" s="54" t="s">
        <v>389</v>
      </c>
      <c r="AE113" s="54" t="s">
        <v>389</v>
      </c>
      <c r="AF113" s="54" t="s">
        <v>389</v>
      </c>
      <c r="AG113" s="54" t="s">
        <v>389</v>
      </c>
      <c r="AH113" s="54" t="s">
        <v>389</v>
      </c>
      <c r="AI113" s="54">
        <v>1</v>
      </c>
    </row>
    <row r="114" spans="1:35" ht="15.75" x14ac:dyDescent="0.25">
      <c r="A114" s="10"/>
      <c r="B114" s="10"/>
      <c r="C114" s="11" t="s">
        <v>78</v>
      </c>
      <c r="D114" s="10"/>
      <c r="E114" s="10"/>
      <c r="F114" s="10" t="s">
        <v>79</v>
      </c>
      <c r="G114" s="54" t="s">
        <v>389</v>
      </c>
      <c r="H114" s="54" t="s">
        <v>389</v>
      </c>
      <c r="I114" s="54" t="s">
        <v>389</v>
      </c>
      <c r="J114" s="54" t="s">
        <v>389</v>
      </c>
      <c r="K114" s="54" t="s">
        <v>389</v>
      </c>
      <c r="L114" s="54">
        <v>1</v>
      </c>
      <c r="M114" s="54" t="s">
        <v>389</v>
      </c>
      <c r="N114" s="54" t="s">
        <v>389</v>
      </c>
      <c r="O114" s="54">
        <v>1</v>
      </c>
      <c r="P114" s="54" t="s">
        <v>389</v>
      </c>
      <c r="Q114" s="54">
        <v>1</v>
      </c>
      <c r="R114" s="54">
        <v>1</v>
      </c>
      <c r="S114" s="54">
        <v>1</v>
      </c>
      <c r="T114" s="54" t="s">
        <v>389</v>
      </c>
      <c r="U114" s="54" t="s">
        <v>389</v>
      </c>
      <c r="V114" s="54" t="s">
        <v>389</v>
      </c>
      <c r="W114" s="54">
        <v>1</v>
      </c>
      <c r="X114" s="54">
        <v>1</v>
      </c>
      <c r="Y114" s="54" t="s">
        <v>389</v>
      </c>
      <c r="Z114" s="54" t="s">
        <v>389</v>
      </c>
      <c r="AA114" s="54">
        <v>1</v>
      </c>
      <c r="AB114" s="54" t="s">
        <v>389</v>
      </c>
      <c r="AC114" s="54">
        <v>0.64912433296521632</v>
      </c>
      <c r="AD114" s="54" t="s">
        <v>389</v>
      </c>
      <c r="AE114" s="54">
        <v>1</v>
      </c>
      <c r="AF114" s="54" t="s">
        <v>389</v>
      </c>
      <c r="AG114" s="54" t="s">
        <v>389</v>
      </c>
      <c r="AH114" s="54">
        <v>1</v>
      </c>
      <c r="AI114" s="54">
        <v>0.8454911235147804</v>
      </c>
    </row>
    <row r="115" spans="1:35" ht="15.75" x14ac:dyDescent="0.25">
      <c r="A115" s="10"/>
      <c r="B115" s="10"/>
      <c r="C115" s="11" t="s">
        <v>80</v>
      </c>
      <c r="D115" s="10"/>
      <c r="E115" s="10"/>
      <c r="F115" s="10" t="s">
        <v>81</v>
      </c>
      <c r="G115" s="54" t="s">
        <v>389</v>
      </c>
      <c r="H115" s="54">
        <v>0.88155573604282977</v>
      </c>
      <c r="I115" s="54" t="s">
        <v>389</v>
      </c>
      <c r="J115" s="54" t="s">
        <v>389</v>
      </c>
      <c r="K115" s="54" t="s">
        <v>389</v>
      </c>
      <c r="L115" s="54" t="s">
        <v>389</v>
      </c>
      <c r="M115" s="54" t="s">
        <v>389</v>
      </c>
      <c r="N115" s="54" t="s">
        <v>389</v>
      </c>
      <c r="O115" s="54" t="s">
        <v>389</v>
      </c>
      <c r="P115" s="54">
        <v>1</v>
      </c>
      <c r="Q115" s="54">
        <v>1</v>
      </c>
      <c r="R115" s="54">
        <v>1</v>
      </c>
      <c r="S115" s="54" t="s">
        <v>389</v>
      </c>
      <c r="T115" s="54" t="s">
        <v>389</v>
      </c>
      <c r="U115" s="54">
        <v>1</v>
      </c>
      <c r="V115" s="54" t="s">
        <v>389</v>
      </c>
      <c r="W115" s="54" t="s">
        <v>389</v>
      </c>
      <c r="X115" s="54">
        <v>1</v>
      </c>
      <c r="Y115" s="54" t="s">
        <v>389</v>
      </c>
      <c r="Z115" s="54" t="s">
        <v>389</v>
      </c>
      <c r="AA115" s="54" t="s">
        <v>389</v>
      </c>
      <c r="AB115" s="54" t="s">
        <v>389</v>
      </c>
      <c r="AC115" s="54" t="s">
        <v>389</v>
      </c>
      <c r="AD115" s="54" t="s">
        <v>389</v>
      </c>
      <c r="AE115" s="54" t="s">
        <v>389</v>
      </c>
      <c r="AF115" s="54" t="s">
        <v>389</v>
      </c>
      <c r="AG115" s="54" t="s">
        <v>389</v>
      </c>
      <c r="AH115" s="54">
        <v>1</v>
      </c>
      <c r="AI115" s="54">
        <v>0.99162779728525763</v>
      </c>
    </row>
    <row r="116" spans="1:35" ht="15.75" x14ac:dyDescent="0.25">
      <c r="A116" s="10"/>
      <c r="B116" s="10" t="s">
        <v>82</v>
      </c>
      <c r="C116" s="11"/>
      <c r="D116" s="10"/>
      <c r="E116" s="10" t="s">
        <v>83</v>
      </c>
      <c r="F116" s="10"/>
      <c r="G116" s="54">
        <v>0.4653384913828133</v>
      </c>
      <c r="H116" s="54">
        <v>0.89114139396908509</v>
      </c>
      <c r="I116" s="54">
        <v>0.86437068028969766</v>
      </c>
      <c r="J116" s="54">
        <v>0.71473530166944887</v>
      </c>
      <c r="K116" s="54">
        <v>0.62165047111652483</v>
      </c>
      <c r="L116" s="54">
        <v>0.56328418455726836</v>
      </c>
      <c r="M116" s="54">
        <v>0.72256498112371015</v>
      </c>
      <c r="N116" s="54">
        <v>0.73720431871830361</v>
      </c>
      <c r="O116" s="54">
        <v>0.77557068276671015</v>
      </c>
      <c r="P116" s="54">
        <v>0.8019446264933362</v>
      </c>
      <c r="Q116" s="54">
        <v>0.68471024345458675</v>
      </c>
      <c r="R116" s="54">
        <v>0.58776739439451009</v>
      </c>
      <c r="S116" s="54">
        <v>0.7357946135555562</v>
      </c>
      <c r="T116" s="54">
        <v>0.8622318568723335</v>
      </c>
      <c r="U116" s="54">
        <v>0.84672936598142901</v>
      </c>
      <c r="V116" s="54">
        <v>0.64970955626915583</v>
      </c>
      <c r="W116" s="54">
        <v>0.74347070023549644</v>
      </c>
      <c r="X116" s="54">
        <v>0.54771575498340541</v>
      </c>
      <c r="Y116" s="54">
        <v>0.73971335868344024</v>
      </c>
      <c r="Z116" s="54">
        <v>0.82241537579981494</v>
      </c>
      <c r="AA116" s="54">
        <v>0.80657692058887298</v>
      </c>
      <c r="AB116" s="54">
        <v>0.65793147516754424</v>
      </c>
      <c r="AC116" s="54">
        <v>0.17796475061222547</v>
      </c>
      <c r="AD116" s="54">
        <v>0.81645126147313885</v>
      </c>
      <c r="AE116" s="54">
        <v>0.67101753131020547</v>
      </c>
      <c r="AF116" s="54">
        <v>0.52344142394384119</v>
      </c>
      <c r="AG116" s="54">
        <v>0.85327136787881641</v>
      </c>
      <c r="AH116" s="54">
        <v>0.69599311936374186</v>
      </c>
      <c r="AI116" s="54">
        <v>0.726285831731321</v>
      </c>
    </row>
    <row r="117" spans="1:35" ht="15.75" x14ac:dyDescent="0.25">
      <c r="A117" s="10"/>
      <c r="B117" s="10"/>
      <c r="C117" s="11" t="s">
        <v>84</v>
      </c>
      <c r="D117" s="10"/>
      <c r="E117" s="10"/>
      <c r="F117" s="10" t="s">
        <v>85</v>
      </c>
      <c r="G117" s="54" t="s">
        <v>389</v>
      </c>
      <c r="H117" s="54">
        <v>1</v>
      </c>
      <c r="I117" s="54">
        <v>0.99807563891317774</v>
      </c>
      <c r="J117" s="54">
        <v>0.90000001018344178</v>
      </c>
      <c r="K117" s="54">
        <v>1</v>
      </c>
      <c r="L117" s="55">
        <v>0.74999977573547549</v>
      </c>
      <c r="M117" s="54" t="s">
        <v>389</v>
      </c>
      <c r="N117" s="54">
        <v>1</v>
      </c>
      <c r="O117" s="54">
        <v>1</v>
      </c>
      <c r="P117" s="54">
        <v>1</v>
      </c>
      <c r="Q117" s="54">
        <v>1</v>
      </c>
      <c r="R117" s="54" t="s">
        <v>389</v>
      </c>
      <c r="S117" s="54">
        <v>1</v>
      </c>
      <c r="T117" s="54" t="s">
        <v>389</v>
      </c>
      <c r="U117" s="54">
        <v>1</v>
      </c>
      <c r="V117" s="54">
        <v>0.45547888176305495</v>
      </c>
      <c r="W117" s="54">
        <v>0.75000000110433562</v>
      </c>
      <c r="X117" s="54">
        <v>1</v>
      </c>
      <c r="Y117" s="54">
        <v>1</v>
      </c>
      <c r="Z117" s="54">
        <v>1</v>
      </c>
      <c r="AA117" s="54">
        <v>1</v>
      </c>
      <c r="AB117" s="54">
        <v>0.80000000178466713</v>
      </c>
      <c r="AC117" s="54" t="s">
        <v>389</v>
      </c>
      <c r="AD117" s="54">
        <v>0.95</v>
      </c>
      <c r="AE117" s="54">
        <v>1</v>
      </c>
      <c r="AF117" s="54">
        <v>1</v>
      </c>
      <c r="AG117" s="54">
        <v>0</v>
      </c>
      <c r="AH117" s="54">
        <v>1</v>
      </c>
      <c r="AI117" s="54">
        <v>0.95699682536123309</v>
      </c>
    </row>
    <row r="118" spans="1:35" ht="15.75" x14ac:dyDescent="0.25">
      <c r="A118" s="10"/>
      <c r="B118" s="10"/>
      <c r="C118" s="11" t="s">
        <v>86</v>
      </c>
      <c r="D118" s="10"/>
      <c r="E118" s="10"/>
      <c r="F118" s="10" t="s">
        <v>87</v>
      </c>
      <c r="G118" s="54">
        <v>0.3</v>
      </c>
      <c r="H118" s="54" t="s">
        <v>389</v>
      </c>
      <c r="I118" s="54" t="s">
        <v>389</v>
      </c>
      <c r="J118" s="54" t="s">
        <v>389</v>
      </c>
      <c r="K118" s="54">
        <v>1</v>
      </c>
      <c r="L118" s="54" t="s">
        <v>389</v>
      </c>
      <c r="M118" s="54">
        <v>1</v>
      </c>
      <c r="N118" s="54">
        <v>1</v>
      </c>
      <c r="O118" s="54">
        <v>1</v>
      </c>
      <c r="P118" s="54">
        <v>0.57086137215777766</v>
      </c>
      <c r="Q118" s="54">
        <v>1</v>
      </c>
      <c r="R118" s="54">
        <v>0.85782623375236433</v>
      </c>
      <c r="S118" s="54" t="s">
        <v>389</v>
      </c>
      <c r="T118" s="54">
        <v>1</v>
      </c>
      <c r="U118" s="54">
        <v>1</v>
      </c>
      <c r="V118" s="54" t="s">
        <v>389</v>
      </c>
      <c r="W118" s="54">
        <v>1</v>
      </c>
      <c r="X118" s="54">
        <v>0</v>
      </c>
      <c r="Y118" s="54" t="s">
        <v>389</v>
      </c>
      <c r="Z118" s="54">
        <v>1</v>
      </c>
      <c r="AA118" s="54">
        <v>1</v>
      </c>
      <c r="AB118" s="54" t="s">
        <v>389</v>
      </c>
      <c r="AC118" s="54">
        <v>0</v>
      </c>
      <c r="AD118" s="54">
        <v>0.95000000000000007</v>
      </c>
      <c r="AE118" s="54">
        <v>1</v>
      </c>
      <c r="AF118" s="54" t="s">
        <v>389</v>
      </c>
      <c r="AG118" s="54" t="s">
        <v>389</v>
      </c>
      <c r="AH118" s="54" t="s">
        <v>389</v>
      </c>
      <c r="AI118" s="54">
        <v>0.75140516598173868</v>
      </c>
    </row>
    <row r="119" spans="1:35" ht="15.75" x14ac:dyDescent="0.25">
      <c r="A119" s="10"/>
      <c r="B119" s="10"/>
      <c r="C119" s="11" t="s">
        <v>88</v>
      </c>
      <c r="D119" s="10"/>
      <c r="E119" s="10"/>
      <c r="F119" s="10" t="s">
        <v>89</v>
      </c>
      <c r="G119" s="54" t="s">
        <v>389</v>
      </c>
      <c r="H119" s="54">
        <v>1</v>
      </c>
      <c r="I119" s="54" t="s">
        <v>389</v>
      </c>
      <c r="J119" s="54" t="s">
        <v>389</v>
      </c>
      <c r="K119" s="54">
        <v>0</v>
      </c>
      <c r="L119" s="54" t="s">
        <v>389</v>
      </c>
      <c r="M119" s="54" t="s">
        <v>389</v>
      </c>
      <c r="N119" s="54" t="s">
        <v>389</v>
      </c>
      <c r="O119" s="54" t="s">
        <v>389</v>
      </c>
      <c r="P119" s="54" t="s">
        <v>389</v>
      </c>
      <c r="Q119" s="54" t="s">
        <v>389</v>
      </c>
      <c r="R119" s="54">
        <v>1</v>
      </c>
      <c r="S119" s="54" t="s">
        <v>389</v>
      </c>
      <c r="T119" s="54">
        <v>1</v>
      </c>
      <c r="U119" s="54">
        <v>1</v>
      </c>
      <c r="V119" s="54" t="s">
        <v>389</v>
      </c>
      <c r="W119" s="54" t="s">
        <v>389</v>
      </c>
      <c r="X119" s="54">
        <v>1</v>
      </c>
      <c r="Y119" s="54" t="s">
        <v>389</v>
      </c>
      <c r="Z119" s="54" t="s">
        <v>389</v>
      </c>
      <c r="AA119" s="54" t="s">
        <v>389</v>
      </c>
      <c r="AB119" s="54" t="s">
        <v>389</v>
      </c>
      <c r="AC119" s="54">
        <v>0</v>
      </c>
      <c r="AD119" s="54" t="s">
        <v>389</v>
      </c>
      <c r="AE119" s="54">
        <v>1</v>
      </c>
      <c r="AF119" s="54">
        <v>1</v>
      </c>
      <c r="AG119" s="54">
        <v>1</v>
      </c>
      <c r="AH119" s="54" t="s">
        <v>389</v>
      </c>
      <c r="AI119" s="54">
        <v>0.8975163850834571</v>
      </c>
    </row>
    <row r="120" spans="1:35" ht="15.75" x14ac:dyDescent="0.25">
      <c r="A120" s="10"/>
      <c r="B120" s="10"/>
      <c r="C120" s="11" t="s">
        <v>90</v>
      </c>
      <c r="D120" s="10"/>
      <c r="E120" s="10"/>
      <c r="F120" s="10" t="s">
        <v>91</v>
      </c>
      <c r="G120" s="54" t="s">
        <v>389</v>
      </c>
      <c r="H120" s="54" t="s">
        <v>389</v>
      </c>
      <c r="I120" s="54" t="s">
        <v>389</v>
      </c>
      <c r="J120" s="54" t="s">
        <v>389</v>
      </c>
      <c r="K120" s="54">
        <v>1</v>
      </c>
      <c r="L120" s="54" t="s">
        <v>389</v>
      </c>
      <c r="M120" s="54">
        <v>1</v>
      </c>
      <c r="N120" s="54" t="s">
        <v>389</v>
      </c>
      <c r="O120" s="54" t="s">
        <v>389</v>
      </c>
      <c r="P120" s="54">
        <v>1</v>
      </c>
      <c r="Q120" s="54" t="s">
        <v>389</v>
      </c>
      <c r="R120" s="54" t="s">
        <v>389</v>
      </c>
      <c r="S120" s="54" t="s">
        <v>389</v>
      </c>
      <c r="T120" s="54" t="s">
        <v>389</v>
      </c>
      <c r="U120" s="54">
        <v>1</v>
      </c>
      <c r="V120" s="54" t="s">
        <v>389</v>
      </c>
      <c r="W120" s="54" t="s">
        <v>389</v>
      </c>
      <c r="X120" s="54">
        <v>1</v>
      </c>
      <c r="Y120" s="54" t="s">
        <v>389</v>
      </c>
      <c r="Z120" s="54">
        <v>1</v>
      </c>
      <c r="AA120" s="54" t="s">
        <v>389</v>
      </c>
      <c r="AB120" s="54" t="s">
        <v>389</v>
      </c>
      <c r="AC120" s="54">
        <v>0</v>
      </c>
      <c r="AD120" s="54">
        <v>0.95</v>
      </c>
      <c r="AE120" s="54" t="s">
        <v>389</v>
      </c>
      <c r="AF120" s="54" t="s">
        <v>389</v>
      </c>
      <c r="AG120" s="54" t="s">
        <v>389</v>
      </c>
      <c r="AH120" s="54" t="s">
        <v>389</v>
      </c>
      <c r="AI120" s="54">
        <v>0.9936832919930576</v>
      </c>
    </row>
    <row r="121" spans="1:35" ht="15.75" x14ac:dyDescent="0.25">
      <c r="A121" s="10"/>
      <c r="B121" s="10"/>
      <c r="C121" s="11" t="s">
        <v>92</v>
      </c>
      <c r="D121" s="10"/>
      <c r="E121" s="10"/>
      <c r="F121" s="10" t="s">
        <v>93</v>
      </c>
      <c r="G121" s="54">
        <v>0</v>
      </c>
      <c r="H121" s="54">
        <v>0.5726818421554305</v>
      </c>
      <c r="I121" s="54">
        <v>0.57012673108572398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1.769859104472141E-2</v>
      </c>
      <c r="R121" s="54">
        <v>0</v>
      </c>
      <c r="S121" s="54">
        <v>0</v>
      </c>
      <c r="T121" s="54">
        <v>0.10636693142559933</v>
      </c>
      <c r="U121" s="54">
        <v>0</v>
      </c>
      <c r="V121" s="54">
        <v>0.42108904221813614</v>
      </c>
      <c r="W121" s="54">
        <v>0</v>
      </c>
      <c r="X121" s="54">
        <v>0</v>
      </c>
      <c r="Y121" s="54">
        <v>0</v>
      </c>
      <c r="Z121" s="54">
        <v>0</v>
      </c>
      <c r="AA121" s="54">
        <v>0</v>
      </c>
      <c r="AB121" s="54">
        <v>0</v>
      </c>
      <c r="AC121" s="54">
        <v>0</v>
      </c>
      <c r="AD121" s="54">
        <v>3.0520388242810025E-2</v>
      </c>
      <c r="AE121" s="54">
        <v>5.4191359019018379E-2</v>
      </c>
      <c r="AF121" s="54">
        <v>0</v>
      </c>
      <c r="AG121" s="54">
        <v>0</v>
      </c>
      <c r="AH121" s="54">
        <v>0</v>
      </c>
      <c r="AI121" s="54">
        <v>7.1415420785162637E-2</v>
      </c>
    </row>
    <row r="122" spans="1:35" ht="15.75" x14ac:dyDescent="0.25">
      <c r="A122" s="10"/>
      <c r="B122" s="10"/>
      <c r="C122" s="11" t="s">
        <v>94</v>
      </c>
      <c r="D122" s="10"/>
      <c r="E122" s="10"/>
      <c r="F122" s="10" t="s">
        <v>95</v>
      </c>
      <c r="G122" s="54" t="s">
        <v>389</v>
      </c>
      <c r="H122" s="54" t="s">
        <v>389</v>
      </c>
      <c r="I122" s="54" t="s">
        <v>389</v>
      </c>
      <c r="J122" s="54">
        <v>0.1000000282986111</v>
      </c>
      <c r="K122" s="54" t="s">
        <v>389</v>
      </c>
      <c r="L122" s="54" t="s">
        <v>389</v>
      </c>
      <c r="M122" s="54">
        <v>0</v>
      </c>
      <c r="N122" s="54" t="s">
        <v>389</v>
      </c>
      <c r="O122" s="54" t="s">
        <v>389</v>
      </c>
      <c r="P122" s="54" t="s">
        <v>389</v>
      </c>
      <c r="Q122" s="54" t="s">
        <v>389</v>
      </c>
      <c r="R122" s="54" t="s">
        <v>389</v>
      </c>
      <c r="S122" s="54" t="s">
        <v>389</v>
      </c>
      <c r="T122" s="54" t="s">
        <v>389</v>
      </c>
      <c r="U122" s="54">
        <v>0</v>
      </c>
      <c r="V122" s="54" t="s">
        <v>389</v>
      </c>
      <c r="W122" s="54">
        <v>0</v>
      </c>
      <c r="X122" s="54" t="s">
        <v>389</v>
      </c>
      <c r="Y122" s="54" t="s">
        <v>389</v>
      </c>
      <c r="Z122" s="54" t="s">
        <v>389</v>
      </c>
      <c r="AA122" s="54">
        <v>1</v>
      </c>
      <c r="AB122" s="54" t="s">
        <v>389</v>
      </c>
      <c r="AC122" s="54" t="s">
        <v>389</v>
      </c>
      <c r="AD122" s="54" t="s">
        <v>389</v>
      </c>
      <c r="AE122" s="54">
        <v>1</v>
      </c>
      <c r="AF122" s="54" t="s">
        <v>389</v>
      </c>
      <c r="AG122" s="54" t="s">
        <v>389</v>
      </c>
      <c r="AH122" s="54" t="s">
        <v>389</v>
      </c>
      <c r="AI122" s="54">
        <v>0.17955875511153555</v>
      </c>
    </row>
    <row r="123" spans="1:35" ht="15.75" x14ac:dyDescent="0.25">
      <c r="A123" s="10"/>
      <c r="B123" s="10"/>
      <c r="C123" s="11" t="s">
        <v>96</v>
      </c>
      <c r="D123" s="10"/>
      <c r="E123" s="10"/>
      <c r="F123" s="10" t="s">
        <v>97</v>
      </c>
      <c r="G123" s="54">
        <v>0</v>
      </c>
      <c r="H123" s="54">
        <v>0.72227492816126726</v>
      </c>
      <c r="I123" s="54">
        <v>0</v>
      </c>
      <c r="J123" s="54" t="s">
        <v>389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1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 t="s">
        <v>389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0.12557166488940863</v>
      </c>
    </row>
    <row r="124" spans="1:35" ht="15.75" x14ac:dyDescent="0.25">
      <c r="A124" s="10"/>
      <c r="B124" s="10"/>
      <c r="C124" s="11" t="s">
        <v>98</v>
      </c>
      <c r="D124" s="10"/>
      <c r="E124" s="10"/>
      <c r="F124" s="10" t="s">
        <v>99</v>
      </c>
      <c r="G124" s="54" t="s">
        <v>389</v>
      </c>
      <c r="H124" s="54">
        <v>0.88843516320787219</v>
      </c>
      <c r="I124" s="54" t="s">
        <v>389</v>
      </c>
      <c r="J124" s="54" t="s">
        <v>389</v>
      </c>
      <c r="K124" s="54">
        <v>0</v>
      </c>
      <c r="L124" s="54" t="s">
        <v>389</v>
      </c>
      <c r="M124" s="54" t="s">
        <v>389</v>
      </c>
      <c r="N124" s="54" t="s">
        <v>389</v>
      </c>
      <c r="O124" s="54">
        <v>0</v>
      </c>
      <c r="P124" s="54">
        <v>1</v>
      </c>
      <c r="Q124" s="54" t="s">
        <v>389</v>
      </c>
      <c r="R124" s="54" t="s">
        <v>389</v>
      </c>
      <c r="S124" s="54" t="s">
        <v>389</v>
      </c>
      <c r="T124" s="54" t="s">
        <v>389</v>
      </c>
      <c r="U124" s="54" t="s">
        <v>389</v>
      </c>
      <c r="V124" s="54" t="s">
        <v>389</v>
      </c>
      <c r="W124" s="54" t="s">
        <v>389</v>
      </c>
      <c r="X124" s="54">
        <v>0</v>
      </c>
      <c r="Y124" s="54" t="s">
        <v>389</v>
      </c>
      <c r="Z124" s="54">
        <v>0</v>
      </c>
      <c r="AA124" s="54" t="s">
        <v>389</v>
      </c>
      <c r="AB124" s="54">
        <v>1</v>
      </c>
      <c r="AC124" s="54">
        <v>0</v>
      </c>
      <c r="AD124" s="54" t="s">
        <v>389</v>
      </c>
      <c r="AE124" s="54">
        <v>1</v>
      </c>
      <c r="AF124" s="54" t="s">
        <v>389</v>
      </c>
      <c r="AG124" s="54" t="s">
        <v>389</v>
      </c>
      <c r="AH124" s="54" t="s">
        <v>389</v>
      </c>
      <c r="AI124" s="54">
        <v>0.49094252527387877</v>
      </c>
    </row>
    <row r="125" spans="1:35" ht="15.75" x14ac:dyDescent="0.25">
      <c r="A125" s="10"/>
      <c r="B125" s="10"/>
      <c r="C125" s="11" t="s">
        <v>100</v>
      </c>
      <c r="D125" s="10"/>
      <c r="E125" s="10"/>
      <c r="F125" s="10" t="s">
        <v>101</v>
      </c>
      <c r="G125" s="54" t="s">
        <v>389</v>
      </c>
      <c r="H125" s="54" t="s">
        <v>389</v>
      </c>
      <c r="I125" s="54" t="s">
        <v>389</v>
      </c>
      <c r="J125" s="54" t="s">
        <v>389</v>
      </c>
      <c r="K125" s="54" t="s">
        <v>389</v>
      </c>
      <c r="L125" s="54" t="s">
        <v>389</v>
      </c>
      <c r="M125" s="54" t="s">
        <v>389</v>
      </c>
      <c r="N125" s="54" t="s">
        <v>389</v>
      </c>
      <c r="O125" s="54" t="s">
        <v>389</v>
      </c>
      <c r="P125" s="54" t="s">
        <v>389</v>
      </c>
      <c r="Q125" s="54" t="s">
        <v>389</v>
      </c>
      <c r="R125" s="54" t="s">
        <v>389</v>
      </c>
      <c r="S125" s="54" t="s">
        <v>389</v>
      </c>
      <c r="T125" s="54" t="s">
        <v>389</v>
      </c>
      <c r="U125" s="54" t="s">
        <v>389</v>
      </c>
      <c r="V125" s="54" t="s">
        <v>389</v>
      </c>
      <c r="W125" s="54" t="s">
        <v>389</v>
      </c>
      <c r="X125" s="54" t="s">
        <v>389</v>
      </c>
      <c r="Y125" s="54" t="s">
        <v>389</v>
      </c>
      <c r="Z125" s="54" t="s">
        <v>389</v>
      </c>
      <c r="AA125" s="54" t="s">
        <v>389</v>
      </c>
      <c r="AB125" s="54" t="s">
        <v>389</v>
      </c>
      <c r="AC125" s="54" t="s">
        <v>389</v>
      </c>
      <c r="AD125" s="54" t="s">
        <v>389</v>
      </c>
      <c r="AE125" s="54" t="s">
        <v>389</v>
      </c>
      <c r="AF125" s="54" t="s">
        <v>389</v>
      </c>
      <c r="AG125" s="54" t="s">
        <v>389</v>
      </c>
      <c r="AH125" s="54" t="s">
        <v>389</v>
      </c>
      <c r="AI125" s="54" t="s">
        <v>389</v>
      </c>
    </row>
    <row r="126" spans="1:35" ht="15.75" x14ac:dyDescent="0.25">
      <c r="A126" s="10"/>
      <c r="B126" s="10"/>
      <c r="C126" s="11" t="s">
        <v>102</v>
      </c>
      <c r="D126" s="10"/>
      <c r="E126" s="10"/>
      <c r="F126" s="10" t="s">
        <v>103</v>
      </c>
      <c r="G126" s="54" t="s">
        <v>389</v>
      </c>
      <c r="H126" s="54">
        <v>0.87316793024018091</v>
      </c>
      <c r="I126" s="54" t="s">
        <v>389</v>
      </c>
      <c r="J126" s="54" t="s">
        <v>389</v>
      </c>
      <c r="K126" s="54" t="s">
        <v>389</v>
      </c>
      <c r="L126" s="54" t="s">
        <v>389</v>
      </c>
      <c r="M126" s="54">
        <v>1</v>
      </c>
      <c r="N126" s="54" t="s">
        <v>389</v>
      </c>
      <c r="O126" s="54" t="s">
        <v>389</v>
      </c>
      <c r="P126" s="54" t="s">
        <v>389</v>
      </c>
      <c r="Q126" s="54" t="s">
        <v>389</v>
      </c>
      <c r="R126" s="54" t="s">
        <v>389</v>
      </c>
      <c r="S126" s="54" t="s">
        <v>389</v>
      </c>
      <c r="T126" s="54" t="s">
        <v>389</v>
      </c>
      <c r="U126" s="54" t="s">
        <v>389</v>
      </c>
      <c r="V126" s="54" t="s">
        <v>389</v>
      </c>
      <c r="W126" s="54" t="s">
        <v>389</v>
      </c>
      <c r="X126" s="54" t="s">
        <v>389</v>
      </c>
      <c r="Y126" s="54" t="s">
        <v>389</v>
      </c>
      <c r="Z126" s="54">
        <v>0</v>
      </c>
      <c r="AA126" s="54" t="s">
        <v>389</v>
      </c>
      <c r="AB126" s="54" t="s">
        <v>389</v>
      </c>
      <c r="AC126" s="54">
        <v>0</v>
      </c>
      <c r="AD126" s="54" t="s">
        <v>389</v>
      </c>
      <c r="AE126" s="54">
        <v>1</v>
      </c>
      <c r="AF126" s="54" t="s">
        <v>389</v>
      </c>
      <c r="AG126" s="54" t="s">
        <v>389</v>
      </c>
      <c r="AH126" s="54" t="s">
        <v>389</v>
      </c>
      <c r="AI126" s="54">
        <v>0.75516900028574929</v>
      </c>
    </row>
    <row r="127" spans="1:35" ht="15.75" x14ac:dyDescent="0.25">
      <c r="A127" s="10"/>
      <c r="B127" s="10"/>
      <c r="C127" s="11" t="s">
        <v>104</v>
      </c>
      <c r="D127" s="10"/>
      <c r="E127" s="10"/>
      <c r="F127" s="10" t="s">
        <v>105</v>
      </c>
      <c r="G127" s="54" t="s">
        <v>389</v>
      </c>
      <c r="H127" s="54" t="s">
        <v>389</v>
      </c>
      <c r="I127" s="54" t="s">
        <v>389</v>
      </c>
      <c r="J127" s="54">
        <v>0.89999996152594253</v>
      </c>
      <c r="K127" s="54">
        <v>0</v>
      </c>
      <c r="L127" s="54">
        <v>0</v>
      </c>
      <c r="M127" s="54" t="s">
        <v>389</v>
      </c>
      <c r="N127" s="54" t="s">
        <v>389</v>
      </c>
      <c r="O127" s="54" t="s">
        <v>389</v>
      </c>
      <c r="P127" s="54">
        <v>1</v>
      </c>
      <c r="Q127" s="54" t="s">
        <v>389</v>
      </c>
      <c r="R127" s="54" t="s">
        <v>389</v>
      </c>
      <c r="S127" s="54" t="s">
        <v>389</v>
      </c>
      <c r="T127" s="54">
        <v>1</v>
      </c>
      <c r="U127" s="54">
        <v>0</v>
      </c>
      <c r="V127" s="54" t="s">
        <v>389</v>
      </c>
      <c r="W127" s="54" t="s">
        <v>389</v>
      </c>
      <c r="X127" s="54">
        <v>0</v>
      </c>
      <c r="Y127" s="54" t="s">
        <v>389</v>
      </c>
      <c r="Z127" s="54" t="s">
        <v>389</v>
      </c>
      <c r="AA127" s="54" t="s">
        <v>389</v>
      </c>
      <c r="AB127" s="54" t="s">
        <v>389</v>
      </c>
      <c r="AC127" s="54">
        <v>0</v>
      </c>
      <c r="AD127" s="54" t="s">
        <v>389</v>
      </c>
      <c r="AE127" s="54" t="s">
        <v>389</v>
      </c>
      <c r="AF127" s="54" t="s">
        <v>389</v>
      </c>
      <c r="AG127" s="54" t="s">
        <v>389</v>
      </c>
      <c r="AH127" s="54">
        <v>0</v>
      </c>
      <c r="AI127" s="54">
        <v>0.17086952108918499</v>
      </c>
    </row>
    <row r="128" spans="1:35" ht="15.75" x14ac:dyDescent="0.25">
      <c r="A128" s="10"/>
      <c r="B128" s="10"/>
      <c r="C128" s="11" t="s">
        <v>106</v>
      </c>
      <c r="D128" s="10"/>
      <c r="E128" s="10"/>
      <c r="F128" s="10" t="s">
        <v>107</v>
      </c>
      <c r="G128" s="54" t="s">
        <v>389</v>
      </c>
      <c r="H128" s="54">
        <v>0.94601231412600129</v>
      </c>
      <c r="I128" s="54">
        <v>1</v>
      </c>
      <c r="J128" s="54">
        <v>1</v>
      </c>
      <c r="K128" s="54">
        <v>0</v>
      </c>
      <c r="L128" s="54">
        <v>0</v>
      </c>
      <c r="M128" s="54">
        <v>1</v>
      </c>
      <c r="N128" s="54" t="s">
        <v>389</v>
      </c>
      <c r="O128" s="54">
        <v>1</v>
      </c>
      <c r="P128" s="54">
        <v>1</v>
      </c>
      <c r="Q128" s="54">
        <v>1</v>
      </c>
      <c r="R128" s="54">
        <v>1</v>
      </c>
      <c r="S128" s="54">
        <v>1</v>
      </c>
      <c r="T128" s="54">
        <v>1</v>
      </c>
      <c r="U128" s="54">
        <v>1</v>
      </c>
      <c r="V128" s="54">
        <v>1</v>
      </c>
      <c r="W128" s="54">
        <v>1</v>
      </c>
      <c r="X128" s="54" t="s">
        <v>389</v>
      </c>
      <c r="Y128" s="54">
        <v>1</v>
      </c>
      <c r="Z128" s="54">
        <v>0</v>
      </c>
      <c r="AA128" s="54" t="s">
        <v>389</v>
      </c>
      <c r="AB128" s="54" t="s">
        <v>389</v>
      </c>
      <c r="AC128" s="54">
        <v>0</v>
      </c>
      <c r="AD128" s="54">
        <v>1</v>
      </c>
      <c r="AE128" s="54" t="s">
        <v>389</v>
      </c>
      <c r="AF128" s="54">
        <v>1</v>
      </c>
      <c r="AG128" s="54">
        <v>1</v>
      </c>
      <c r="AH128" s="54">
        <v>1</v>
      </c>
      <c r="AI128" s="54">
        <v>0.78681461687610044</v>
      </c>
    </row>
    <row r="129" spans="1:35" ht="15.75" x14ac:dyDescent="0.25">
      <c r="A129" s="10"/>
      <c r="B129" s="10"/>
      <c r="C129" s="11" t="s">
        <v>108</v>
      </c>
      <c r="D129" s="10"/>
      <c r="E129" s="10"/>
      <c r="F129" s="10" t="s">
        <v>109</v>
      </c>
      <c r="G129" s="54" t="s">
        <v>389</v>
      </c>
      <c r="H129" s="54">
        <v>0.18685187700946429</v>
      </c>
      <c r="I129" s="54">
        <v>1</v>
      </c>
      <c r="J129" s="54">
        <v>1</v>
      </c>
      <c r="K129" s="54" t="s">
        <v>389</v>
      </c>
      <c r="L129" s="54">
        <v>1</v>
      </c>
      <c r="M129" s="54">
        <v>1</v>
      </c>
      <c r="N129" s="54">
        <v>1</v>
      </c>
      <c r="O129" s="54">
        <v>1</v>
      </c>
      <c r="P129" s="54">
        <v>1</v>
      </c>
      <c r="Q129" s="54">
        <v>1</v>
      </c>
      <c r="R129" s="54" t="s">
        <v>389</v>
      </c>
      <c r="S129" s="54">
        <v>1</v>
      </c>
      <c r="T129" s="54" t="s">
        <v>389</v>
      </c>
      <c r="U129" s="54">
        <v>1</v>
      </c>
      <c r="V129" s="54">
        <v>1</v>
      </c>
      <c r="W129" s="54">
        <v>1</v>
      </c>
      <c r="X129" s="54" t="s">
        <v>389</v>
      </c>
      <c r="Y129" s="54">
        <v>1.0000000000000002</v>
      </c>
      <c r="Z129" s="54">
        <v>1</v>
      </c>
      <c r="AA129" s="54">
        <v>1</v>
      </c>
      <c r="AB129" s="54" t="s">
        <v>389</v>
      </c>
      <c r="AC129" s="54">
        <v>0</v>
      </c>
      <c r="AD129" s="54">
        <v>1</v>
      </c>
      <c r="AE129" s="54" t="s">
        <v>389</v>
      </c>
      <c r="AF129" s="54" t="s">
        <v>389</v>
      </c>
      <c r="AG129" s="54">
        <v>1</v>
      </c>
      <c r="AH129" s="54" t="s">
        <v>389</v>
      </c>
      <c r="AI129" s="54">
        <v>0.96685251664993355</v>
      </c>
    </row>
    <row r="130" spans="1:35" ht="15.75" x14ac:dyDescent="0.25">
      <c r="A130" s="10"/>
      <c r="B130" s="10"/>
      <c r="C130" s="11" t="s">
        <v>110</v>
      </c>
      <c r="D130" s="10"/>
      <c r="E130" s="10"/>
      <c r="F130" s="10" t="s">
        <v>111</v>
      </c>
      <c r="G130" s="54" t="s">
        <v>389</v>
      </c>
      <c r="H130" s="54">
        <v>3.3306740808529064E-3</v>
      </c>
      <c r="I130" s="54">
        <v>1</v>
      </c>
      <c r="J130" s="54">
        <v>1</v>
      </c>
      <c r="K130" s="54">
        <v>0</v>
      </c>
      <c r="L130" s="54" t="s">
        <v>389</v>
      </c>
      <c r="M130" s="54">
        <v>1</v>
      </c>
      <c r="N130" s="54">
        <v>0</v>
      </c>
      <c r="O130" s="54" t="s">
        <v>389</v>
      </c>
      <c r="P130" s="54">
        <v>1</v>
      </c>
      <c r="Q130" s="54" t="s">
        <v>389</v>
      </c>
      <c r="R130" s="54" t="s">
        <v>389</v>
      </c>
      <c r="S130" s="54">
        <v>1</v>
      </c>
      <c r="T130" s="54">
        <v>1</v>
      </c>
      <c r="U130" s="54">
        <v>1</v>
      </c>
      <c r="V130" s="54">
        <v>1</v>
      </c>
      <c r="W130" s="54">
        <v>1</v>
      </c>
      <c r="X130" s="54">
        <v>1</v>
      </c>
      <c r="Y130" s="54">
        <v>1</v>
      </c>
      <c r="Z130" s="54">
        <v>1</v>
      </c>
      <c r="AA130" s="54" t="s">
        <v>389</v>
      </c>
      <c r="AB130" s="54" t="s">
        <v>389</v>
      </c>
      <c r="AC130" s="54">
        <v>0.85152531096753004</v>
      </c>
      <c r="AD130" s="54" t="s">
        <v>389</v>
      </c>
      <c r="AE130" s="54" t="s">
        <v>389</v>
      </c>
      <c r="AF130" s="54" t="s">
        <v>389</v>
      </c>
      <c r="AG130" s="54">
        <v>1</v>
      </c>
      <c r="AH130" s="54" t="s">
        <v>389</v>
      </c>
      <c r="AI130" s="54">
        <v>0.91523326848067876</v>
      </c>
    </row>
    <row r="131" spans="1:35" ht="15.75" x14ac:dyDescent="0.25">
      <c r="A131" s="10"/>
      <c r="B131" s="10"/>
      <c r="C131" s="11" t="s">
        <v>112</v>
      </c>
      <c r="D131" s="10"/>
      <c r="E131" s="10"/>
      <c r="F131" s="10" t="s">
        <v>113</v>
      </c>
      <c r="G131" s="54" t="s">
        <v>389</v>
      </c>
      <c r="H131" s="54" t="s">
        <v>389</v>
      </c>
      <c r="I131" s="54">
        <v>1</v>
      </c>
      <c r="J131" s="54">
        <v>0.89999999999999991</v>
      </c>
      <c r="K131" s="54">
        <v>1</v>
      </c>
      <c r="L131" s="54" t="s">
        <v>389</v>
      </c>
      <c r="M131" s="54" t="s">
        <v>389</v>
      </c>
      <c r="N131" s="54" t="s">
        <v>389</v>
      </c>
      <c r="O131" s="54" t="s">
        <v>389</v>
      </c>
      <c r="P131" s="54" t="s">
        <v>389</v>
      </c>
      <c r="Q131" s="54">
        <v>1</v>
      </c>
      <c r="R131" s="54" t="s">
        <v>389</v>
      </c>
      <c r="S131" s="54">
        <v>1</v>
      </c>
      <c r="T131" s="54">
        <v>1</v>
      </c>
      <c r="U131" s="54">
        <v>1</v>
      </c>
      <c r="V131" s="54" t="s">
        <v>389</v>
      </c>
      <c r="W131" s="54">
        <v>0.75000004225037675</v>
      </c>
      <c r="X131" s="54">
        <v>1</v>
      </c>
      <c r="Y131" s="54" t="s">
        <v>389</v>
      </c>
      <c r="Z131" s="54">
        <v>1</v>
      </c>
      <c r="AA131" s="54" t="s">
        <v>389</v>
      </c>
      <c r="AB131" s="54" t="s">
        <v>389</v>
      </c>
      <c r="AC131" s="54">
        <v>0</v>
      </c>
      <c r="AD131" s="54" t="s">
        <v>389</v>
      </c>
      <c r="AE131" s="54" t="s">
        <v>389</v>
      </c>
      <c r="AF131" s="54" t="s">
        <v>389</v>
      </c>
      <c r="AG131" s="54" t="s">
        <v>389</v>
      </c>
      <c r="AH131" s="54" t="s">
        <v>389</v>
      </c>
      <c r="AI131" s="54">
        <v>0.85052409680226315</v>
      </c>
    </row>
    <row r="132" spans="1:35" ht="15.75" x14ac:dyDescent="0.25">
      <c r="A132" s="10"/>
      <c r="B132" s="10"/>
      <c r="C132" s="11" t="s">
        <v>114</v>
      </c>
      <c r="D132" s="10"/>
      <c r="E132" s="10"/>
      <c r="F132" s="10" t="s">
        <v>115</v>
      </c>
      <c r="G132" s="54" t="s">
        <v>389</v>
      </c>
      <c r="H132" s="54" t="s">
        <v>389</v>
      </c>
      <c r="I132" s="54" t="s">
        <v>389</v>
      </c>
      <c r="J132" s="54" t="s">
        <v>389</v>
      </c>
      <c r="K132" s="54" t="s">
        <v>389</v>
      </c>
      <c r="L132" s="54" t="s">
        <v>389</v>
      </c>
      <c r="M132" s="54" t="s">
        <v>389</v>
      </c>
      <c r="N132" s="54" t="s">
        <v>389</v>
      </c>
      <c r="O132" s="54" t="s">
        <v>389</v>
      </c>
      <c r="P132" s="54">
        <v>1</v>
      </c>
      <c r="Q132" s="54" t="s">
        <v>389</v>
      </c>
      <c r="R132" s="54" t="s">
        <v>389</v>
      </c>
      <c r="S132" s="54" t="s">
        <v>389</v>
      </c>
      <c r="T132" s="54" t="s">
        <v>389</v>
      </c>
      <c r="U132" s="54">
        <v>1</v>
      </c>
      <c r="V132" s="54" t="s">
        <v>389</v>
      </c>
      <c r="W132" s="54" t="s">
        <v>389</v>
      </c>
      <c r="X132" s="54" t="s">
        <v>389</v>
      </c>
      <c r="Y132" s="54" t="s">
        <v>389</v>
      </c>
      <c r="Z132" s="54" t="s">
        <v>389</v>
      </c>
      <c r="AA132" s="54" t="s">
        <v>389</v>
      </c>
      <c r="AB132" s="54" t="s">
        <v>389</v>
      </c>
      <c r="AC132" s="54" t="s">
        <v>389</v>
      </c>
      <c r="AD132" s="54" t="s">
        <v>389</v>
      </c>
      <c r="AE132" s="54" t="s">
        <v>389</v>
      </c>
      <c r="AF132" s="54" t="s">
        <v>389</v>
      </c>
      <c r="AG132" s="54" t="s">
        <v>389</v>
      </c>
      <c r="AH132" s="54" t="s">
        <v>389</v>
      </c>
      <c r="AI132" s="54">
        <v>1</v>
      </c>
    </row>
    <row r="133" spans="1:35" ht="15.75" x14ac:dyDescent="0.25">
      <c r="A133" s="10"/>
      <c r="B133" s="10"/>
      <c r="C133" s="11" t="s">
        <v>116</v>
      </c>
      <c r="D133" s="10"/>
      <c r="E133" s="10"/>
      <c r="F133" s="10" t="s">
        <v>117</v>
      </c>
      <c r="G133" s="54" t="s">
        <v>389</v>
      </c>
      <c r="H133" s="54" t="s">
        <v>389</v>
      </c>
      <c r="I133" s="54">
        <v>1</v>
      </c>
      <c r="J133" s="54">
        <v>1</v>
      </c>
      <c r="K133" s="54" t="s">
        <v>389</v>
      </c>
      <c r="L133" s="54" t="s">
        <v>389</v>
      </c>
      <c r="M133" s="54" t="s">
        <v>389</v>
      </c>
      <c r="N133" s="54">
        <v>0.72596770408958389</v>
      </c>
      <c r="O133" s="54">
        <v>0</v>
      </c>
      <c r="P133" s="54">
        <v>1</v>
      </c>
      <c r="Q133" s="54" t="s">
        <v>389</v>
      </c>
      <c r="R133" s="54" t="s">
        <v>389</v>
      </c>
      <c r="S133" s="54">
        <v>1</v>
      </c>
      <c r="T133" s="54" t="s">
        <v>389</v>
      </c>
      <c r="U133" s="54" t="s">
        <v>389</v>
      </c>
      <c r="V133" s="54" t="s">
        <v>389</v>
      </c>
      <c r="W133" s="54" t="s">
        <v>389</v>
      </c>
      <c r="X133" s="54">
        <v>1</v>
      </c>
      <c r="Y133" s="54">
        <v>1</v>
      </c>
      <c r="Z133" s="54">
        <v>0.73898587785831626</v>
      </c>
      <c r="AA133" s="54" t="s">
        <v>389</v>
      </c>
      <c r="AB133" s="54" t="s">
        <v>389</v>
      </c>
      <c r="AC133" s="54" t="s">
        <v>389</v>
      </c>
      <c r="AD133" s="54" t="s">
        <v>389</v>
      </c>
      <c r="AE133" s="54">
        <v>1</v>
      </c>
      <c r="AF133" s="54">
        <v>0.23936400581359496</v>
      </c>
      <c r="AG133" s="54">
        <v>1</v>
      </c>
      <c r="AH133" s="54">
        <v>1</v>
      </c>
      <c r="AI133" s="54">
        <v>0.96750338037638484</v>
      </c>
    </row>
    <row r="134" spans="1:35" ht="15.75" x14ac:dyDescent="0.25">
      <c r="A134" s="10"/>
      <c r="B134" s="10"/>
      <c r="C134" s="11" t="s">
        <v>118</v>
      </c>
      <c r="D134" s="10"/>
      <c r="E134" s="10"/>
      <c r="F134" s="10" t="s">
        <v>119</v>
      </c>
      <c r="G134" s="54" t="s">
        <v>389</v>
      </c>
      <c r="H134" s="54">
        <v>0</v>
      </c>
      <c r="I134" s="54" t="s">
        <v>389</v>
      </c>
      <c r="J134" s="54" t="s">
        <v>389</v>
      </c>
      <c r="K134" s="54" t="s">
        <v>389</v>
      </c>
      <c r="L134" s="54" t="s">
        <v>389</v>
      </c>
      <c r="M134" s="54">
        <v>1</v>
      </c>
      <c r="N134" s="54" t="s">
        <v>389</v>
      </c>
      <c r="O134" s="54" t="s">
        <v>389</v>
      </c>
      <c r="P134" s="54">
        <v>0</v>
      </c>
      <c r="Q134" s="54" t="s">
        <v>389</v>
      </c>
      <c r="R134" s="54" t="s">
        <v>389</v>
      </c>
      <c r="S134" s="54">
        <v>1</v>
      </c>
      <c r="T134" s="54">
        <v>1</v>
      </c>
      <c r="U134" s="54">
        <v>0</v>
      </c>
      <c r="V134" s="54" t="s">
        <v>389</v>
      </c>
      <c r="W134" s="54">
        <v>1</v>
      </c>
      <c r="X134" s="54">
        <v>1</v>
      </c>
      <c r="Y134" s="54">
        <v>1</v>
      </c>
      <c r="Z134" s="54" t="s">
        <v>389</v>
      </c>
      <c r="AA134" s="54" t="s">
        <v>389</v>
      </c>
      <c r="AB134" s="54" t="s">
        <v>389</v>
      </c>
      <c r="AC134" s="54" t="s">
        <v>389</v>
      </c>
      <c r="AD134" s="54">
        <v>0</v>
      </c>
      <c r="AE134" s="54">
        <v>1</v>
      </c>
      <c r="AF134" s="54">
        <v>0</v>
      </c>
      <c r="AG134" s="54" t="s">
        <v>389</v>
      </c>
      <c r="AH134" s="54">
        <v>1</v>
      </c>
      <c r="AI134" s="54">
        <v>0.88025493592648241</v>
      </c>
    </row>
    <row r="135" spans="1:35" ht="15.75" x14ac:dyDescent="0.25">
      <c r="A135" s="10"/>
      <c r="B135" s="10"/>
      <c r="C135" s="11" t="s">
        <v>120</v>
      </c>
      <c r="D135" s="10"/>
      <c r="E135" s="10"/>
      <c r="F135" s="10" t="s">
        <v>121</v>
      </c>
      <c r="G135" s="54">
        <v>0.82156668700085689</v>
      </c>
      <c r="H135" s="54" t="s">
        <v>389</v>
      </c>
      <c r="I135" s="54">
        <v>0</v>
      </c>
      <c r="J135" s="54">
        <v>0</v>
      </c>
      <c r="K135" s="54">
        <v>1</v>
      </c>
      <c r="L135" s="54" t="s">
        <v>389</v>
      </c>
      <c r="M135" s="54">
        <v>0</v>
      </c>
      <c r="N135" s="54" t="s">
        <v>389</v>
      </c>
      <c r="O135" s="54">
        <v>0</v>
      </c>
      <c r="P135" s="54" t="s">
        <v>389</v>
      </c>
      <c r="Q135" s="54">
        <v>0</v>
      </c>
      <c r="R135" s="54" t="s">
        <v>389</v>
      </c>
      <c r="S135" s="54">
        <v>0</v>
      </c>
      <c r="T135" s="54">
        <v>0</v>
      </c>
      <c r="U135" s="54">
        <v>0</v>
      </c>
      <c r="V135" s="54">
        <v>0</v>
      </c>
      <c r="W135" s="54" t="s">
        <v>389</v>
      </c>
      <c r="X135" s="54">
        <v>1</v>
      </c>
      <c r="Y135" s="54">
        <v>0</v>
      </c>
      <c r="Z135" s="54">
        <v>0</v>
      </c>
      <c r="AA135" s="54">
        <v>0</v>
      </c>
      <c r="AB135" s="54" t="s">
        <v>389</v>
      </c>
      <c r="AC135" s="54">
        <v>0</v>
      </c>
      <c r="AD135" s="54">
        <v>0</v>
      </c>
      <c r="AE135" s="54">
        <v>0</v>
      </c>
      <c r="AF135" s="54" t="s">
        <v>389</v>
      </c>
      <c r="AG135" s="54">
        <v>1</v>
      </c>
      <c r="AH135" s="54">
        <v>0</v>
      </c>
      <c r="AI135" s="54">
        <v>0.54591080909443246</v>
      </c>
    </row>
    <row r="136" spans="1:35" ht="15.75" x14ac:dyDescent="0.25">
      <c r="A136" s="10"/>
      <c r="B136" s="10"/>
      <c r="C136" s="11" t="s">
        <v>122</v>
      </c>
      <c r="D136" s="10"/>
      <c r="E136" s="10"/>
      <c r="F136" s="10" t="s">
        <v>123</v>
      </c>
      <c r="G136" s="54">
        <v>1</v>
      </c>
      <c r="H136" s="54">
        <v>0</v>
      </c>
      <c r="I136" s="54">
        <v>1</v>
      </c>
      <c r="J136" s="54">
        <v>1</v>
      </c>
      <c r="K136" s="54">
        <v>1</v>
      </c>
      <c r="L136" s="54">
        <v>0.98701536590815786</v>
      </c>
      <c r="M136" s="54">
        <v>1</v>
      </c>
      <c r="N136" s="54" t="s">
        <v>389</v>
      </c>
      <c r="O136" s="54">
        <v>1</v>
      </c>
      <c r="P136" s="54" t="s">
        <v>389</v>
      </c>
      <c r="Q136" s="54" t="s">
        <v>389</v>
      </c>
      <c r="R136" s="54">
        <v>1</v>
      </c>
      <c r="S136" s="54">
        <v>1</v>
      </c>
      <c r="T136" s="54">
        <v>1</v>
      </c>
      <c r="U136" s="54">
        <v>1</v>
      </c>
      <c r="V136" s="54" t="s">
        <v>389</v>
      </c>
      <c r="W136" s="54">
        <v>1</v>
      </c>
      <c r="X136" s="54" t="s">
        <v>389</v>
      </c>
      <c r="Y136" s="54">
        <v>1.0000000000000002</v>
      </c>
      <c r="Z136" s="54">
        <v>1</v>
      </c>
      <c r="AA136" s="54">
        <v>1</v>
      </c>
      <c r="AB136" s="54" t="s">
        <v>389</v>
      </c>
      <c r="AC136" s="54">
        <v>1</v>
      </c>
      <c r="AD136" s="54">
        <v>1</v>
      </c>
      <c r="AE136" s="54">
        <v>0.33586730568647499</v>
      </c>
      <c r="AF136" s="54" t="s">
        <v>389</v>
      </c>
      <c r="AG136" s="54" t="s">
        <v>389</v>
      </c>
      <c r="AH136" s="54">
        <v>1</v>
      </c>
      <c r="AI136" s="54">
        <v>0.96122346949493309</v>
      </c>
    </row>
    <row r="137" spans="1:35" ht="15.75" x14ac:dyDescent="0.25">
      <c r="A137" s="10"/>
      <c r="B137" s="10"/>
      <c r="C137" s="11" t="s">
        <v>124</v>
      </c>
      <c r="D137" s="10"/>
      <c r="E137" s="10"/>
      <c r="F137" s="10" t="s">
        <v>125</v>
      </c>
      <c r="G137" s="54">
        <v>1</v>
      </c>
      <c r="H137" s="54" t="s">
        <v>389</v>
      </c>
      <c r="I137" s="54" t="s">
        <v>389</v>
      </c>
      <c r="J137" s="54">
        <v>1</v>
      </c>
      <c r="K137" s="54">
        <v>1</v>
      </c>
      <c r="L137" s="54">
        <v>1</v>
      </c>
      <c r="M137" s="54">
        <v>1</v>
      </c>
      <c r="N137" s="54" t="s">
        <v>389</v>
      </c>
      <c r="O137" s="54">
        <v>1</v>
      </c>
      <c r="P137" s="54" t="s">
        <v>389</v>
      </c>
      <c r="Q137" s="54" t="s">
        <v>389</v>
      </c>
      <c r="R137" s="54" t="s">
        <v>389</v>
      </c>
      <c r="S137" s="54">
        <v>1</v>
      </c>
      <c r="T137" s="54">
        <v>1</v>
      </c>
      <c r="U137" s="54">
        <v>1</v>
      </c>
      <c r="V137" s="54">
        <v>1</v>
      </c>
      <c r="W137" s="54" t="s">
        <v>389</v>
      </c>
      <c r="X137" s="54">
        <v>1</v>
      </c>
      <c r="Y137" s="54">
        <v>1</v>
      </c>
      <c r="Z137" s="54">
        <v>1</v>
      </c>
      <c r="AA137" s="54">
        <v>1</v>
      </c>
      <c r="AB137" s="54" t="s">
        <v>389</v>
      </c>
      <c r="AC137" s="54">
        <v>1</v>
      </c>
      <c r="AD137" s="54" t="s">
        <v>389</v>
      </c>
      <c r="AE137" s="54" t="s">
        <v>389</v>
      </c>
      <c r="AF137" s="54">
        <v>1</v>
      </c>
      <c r="AG137" s="54" t="s">
        <v>389</v>
      </c>
      <c r="AH137" s="54" t="s">
        <v>389</v>
      </c>
      <c r="AI137" s="54">
        <v>1</v>
      </c>
    </row>
    <row r="138" spans="1:35" ht="15.75" x14ac:dyDescent="0.25">
      <c r="A138" s="10"/>
      <c r="B138" s="10" t="s">
        <v>126</v>
      </c>
      <c r="C138" s="11"/>
      <c r="D138" s="10"/>
      <c r="E138" s="10" t="s">
        <v>127</v>
      </c>
      <c r="F138" s="10"/>
      <c r="G138" s="54" t="s">
        <v>389</v>
      </c>
      <c r="H138" s="54" t="s">
        <v>389</v>
      </c>
      <c r="I138" s="54" t="s">
        <v>389</v>
      </c>
      <c r="J138" s="54" t="s">
        <v>389</v>
      </c>
      <c r="K138" s="54" t="s">
        <v>389</v>
      </c>
      <c r="L138" s="54" t="s">
        <v>389</v>
      </c>
      <c r="M138" s="54" t="s">
        <v>389</v>
      </c>
      <c r="N138" s="54" t="s">
        <v>389</v>
      </c>
      <c r="O138" s="54" t="s">
        <v>389</v>
      </c>
      <c r="P138" s="54" t="s">
        <v>389</v>
      </c>
      <c r="Q138" s="54" t="s">
        <v>389</v>
      </c>
      <c r="R138" s="54" t="s">
        <v>389</v>
      </c>
      <c r="S138" s="54" t="s">
        <v>389</v>
      </c>
      <c r="T138" s="54" t="s">
        <v>389</v>
      </c>
      <c r="U138" s="54" t="s">
        <v>389</v>
      </c>
      <c r="V138" s="54" t="s">
        <v>389</v>
      </c>
      <c r="W138" s="54" t="s">
        <v>389</v>
      </c>
      <c r="X138" s="54" t="s">
        <v>389</v>
      </c>
      <c r="Y138" s="54" t="s">
        <v>389</v>
      </c>
      <c r="Z138" s="54" t="s">
        <v>389</v>
      </c>
      <c r="AA138" s="54" t="s">
        <v>389</v>
      </c>
      <c r="AB138" s="54" t="s">
        <v>389</v>
      </c>
      <c r="AC138" s="54" t="s">
        <v>389</v>
      </c>
      <c r="AD138" s="54" t="s">
        <v>389</v>
      </c>
      <c r="AE138" s="54" t="s">
        <v>389</v>
      </c>
      <c r="AF138" s="54" t="s">
        <v>389</v>
      </c>
      <c r="AG138" s="54" t="s">
        <v>389</v>
      </c>
      <c r="AH138" s="54" t="s">
        <v>389</v>
      </c>
      <c r="AI138" s="54" t="s">
        <v>389</v>
      </c>
    </row>
    <row r="139" spans="1:35" ht="15.75" x14ac:dyDescent="0.25">
      <c r="A139" s="10"/>
      <c r="B139" s="10" t="s">
        <v>128</v>
      </c>
      <c r="C139" s="11"/>
      <c r="D139" s="10"/>
      <c r="E139" s="10" t="s">
        <v>127</v>
      </c>
      <c r="F139" s="10"/>
      <c r="G139" s="54" t="s">
        <v>389</v>
      </c>
      <c r="H139" s="54" t="s">
        <v>389</v>
      </c>
      <c r="I139" s="54" t="s">
        <v>389</v>
      </c>
      <c r="J139" s="54" t="s">
        <v>389</v>
      </c>
      <c r="K139" s="54" t="s">
        <v>389</v>
      </c>
      <c r="L139" s="54" t="s">
        <v>389</v>
      </c>
      <c r="M139" s="54" t="s">
        <v>389</v>
      </c>
      <c r="N139" s="54" t="s">
        <v>389</v>
      </c>
      <c r="O139" s="54" t="s">
        <v>389</v>
      </c>
      <c r="P139" s="54" t="s">
        <v>389</v>
      </c>
      <c r="Q139" s="54" t="s">
        <v>389</v>
      </c>
      <c r="R139" s="54" t="s">
        <v>389</v>
      </c>
      <c r="S139" s="54" t="s">
        <v>389</v>
      </c>
      <c r="T139" s="54" t="s">
        <v>389</v>
      </c>
      <c r="U139" s="54" t="s">
        <v>389</v>
      </c>
      <c r="V139" s="54" t="s">
        <v>389</v>
      </c>
      <c r="W139" s="54" t="s">
        <v>389</v>
      </c>
      <c r="X139" s="54" t="s">
        <v>389</v>
      </c>
      <c r="Y139" s="54" t="s">
        <v>389</v>
      </c>
      <c r="Z139" s="54" t="s">
        <v>389</v>
      </c>
      <c r="AA139" s="54" t="s">
        <v>389</v>
      </c>
      <c r="AB139" s="54" t="s">
        <v>389</v>
      </c>
      <c r="AC139" s="54" t="s">
        <v>389</v>
      </c>
      <c r="AD139" s="54" t="s">
        <v>389</v>
      </c>
      <c r="AE139" s="54" t="s">
        <v>389</v>
      </c>
      <c r="AF139" s="54" t="s">
        <v>389</v>
      </c>
      <c r="AG139" s="54" t="s">
        <v>389</v>
      </c>
      <c r="AH139" s="54" t="s">
        <v>389</v>
      </c>
      <c r="AI139" s="54" t="s">
        <v>389</v>
      </c>
    </row>
    <row r="140" spans="1:35" ht="15.75" x14ac:dyDescent="0.25">
      <c r="A140" s="10"/>
      <c r="B140" s="10" t="s">
        <v>129</v>
      </c>
      <c r="C140" s="11"/>
      <c r="D140" s="10"/>
      <c r="E140" s="10" t="s">
        <v>130</v>
      </c>
      <c r="F140" s="10"/>
      <c r="G140" s="54" t="s">
        <v>389</v>
      </c>
      <c r="H140" s="54">
        <v>0.95094319370673586</v>
      </c>
      <c r="I140" s="54" t="s">
        <v>389</v>
      </c>
      <c r="J140" s="54" t="s">
        <v>389</v>
      </c>
      <c r="K140" s="54" t="s">
        <v>389</v>
      </c>
      <c r="L140" s="54" t="s">
        <v>389</v>
      </c>
      <c r="M140" s="54" t="s">
        <v>389</v>
      </c>
      <c r="N140" s="54" t="s">
        <v>389</v>
      </c>
      <c r="O140" s="54" t="s">
        <v>389</v>
      </c>
      <c r="P140" s="54">
        <v>0</v>
      </c>
      <c r="Q140" s="54" t="s">
        <v>389</v>
      </c>
      <c r="R140" s="54" t="s">
        <v>389</v>
      </c>
      <c r="S140" s="54" t="s">
        <v>389</v>
      </c>
      <c r="T140" s="54" t="s">
        <v>389</v>
      </c>
      <c r="U140" s="54" t="s">
        <v>389</v>
      </c>
      <c r="V140" s="54" t="s">
        <v>389</v>
      </c>
      <c r="W140" s="54" t="s">
        <v>389</v>
      </c>
      <c r="X140" s="54" t="s">
        <v>389</v>
      </c>
      <c r="Y140" s="54" t="s">
        <v>389</v>
      </c>
      <c r="Z140" s="54">
        <v>1</v>
      </c>
      <c r="AA140" s="54">
        <v>0</v>
      </c>
      <c r="AB140" s="54" t="s">
        <v>389</v>
      </c>
      <c r="AC140" s="54">
        <v>0</v>
      </c>
      <c r="AD140" s="54">
        <v>1</v>
      </c>
      <c r="AE140" s="54" t="s">
        <v>389</v>
      </c>
      <c r="AF140" s="54" t="s">
        <v>389</v>
      </c>
      <c r="AG140" s="54">
        <v>0</v>
      </c>
      <c r="AH140" s="54">
        <v>0.63757826551272201</v>
      </c>
      <c r="AI140" s="54">
        <v>0.65717525830021994</v>
      </c>
    </row>
    <row r="141" spans="1:35" ht="15.75" x14ac:dyDescent="0.25">
      <c r="A141" s="10"/>
      <c r="B141" s="10"/>
      <c r="C141" s="11" t="s">
        <v>131</v>
      </c>
      <c r="D141" s="10"/>
      <c r="E141" s="10"/>
      <c r="F141" s="10" t="s">
        <v>132</v>
      </c>
      <c r="G141" s="54" t="s">
        <v>389</v>
      </c>
      <c r="H141" s="54">
        <v>1</v>
      </c>
      <c r="I141" s="54" t="s">
        <v>389</v>
      </c>
      <c r="J141" s="54" t="s">
        <v>389</v>
      </c>
      <c r="K141" s="54" t="s">
        <v>389</v>
      </c>
      <c r="L141" s="54" t="s">
        <v>389</v>
      </c>
      <c r="M141" s="54" t="s">
        <v>389</v>
      </c>
      <c r="N141" s="54" t="s">
        <v>389</v>
      </c>
      <c r="O141" s="54" t="s">
        <v>389</v>
      </c>
      <c r="P141" s="54">
        <v>0</v>
      </c>
      <c r="Q141" s="54" t="s">
        <v>389</v>
      </c>
      <c r="R141" s="54" t="s">
        <v>389</v>
      </c>
      <c r="S141" s="54" t="s">
        <v>389</v>
      </c>
      <c r="T141" s="54" t="s">
        <v>389</v>
      </c>
      <c r="U141" s="54" t="s">
        <v>389</v>
      </c>
      <c r="V141" s="54" t="s">
        <v>389</v>
      </c>
      <c r="W141" s="54" t="s">
        <v>389</v>
      </c>
      <c r="X141" s="54" t="s">
        <v>389</v>
      </c>
      <c r="Y141" s="54" t="s">
        <v>389</v>
      </c>
      <c r="Z141" s="54">
        <v>1</v>
      </c>
      <c r="AA141" s="54">
        <v>0</v>
      </c>
      <c r="AB141" s="54" t="s">
        <v>389</v>
      </c>
      <c r="AC141" s="54">
        <v>0</v>
      </c>
      <c r="AD141" s="54" t="s">
        <v>389</v>
      </c>
      <c r="AE141" s="54" t="s">
        <v>389</v>
      </c>
      <c r="AF141" s="54" t="s">
        <v>389</v>
      </c>
      <c r="AG141" s="54">
        <v>0</v>
      </c>
      <c r="AH141" s="54">
        <v>0</v>
      </c>
      <c r="AI141" s="54">
        <v>3.3858794963578562E-2</v>
      </c>
    </row>
    <row r="142" spans="1:35" ht="15.75" x14ac:dyDescent="0.25">
      <c r="A142" s="10"/>
      <c r="B142" s="10"/>
      <c r="C142" s="11" t="s">
        <v>133</v>
      </c>
      <c r="D142" s="10"/>
      <c r="E142" s="10"/>
      <c r="F142" s="10" t="s">
        <v>134</v>
      </c>
      <c r="G142" s="54" t="s">
        <v>389</v>
      </c>
      <c r="H142" s="54" t="s">
        <v>389</v>
      </c>
      <c r="I142" s="54" t="s">
        <v>389</v>
      </c>
      <c r="J142" s="54" t="s">
        <v>389</v>
      </c>
      <c r="K142" s="54" t="s">
        <v>389</v>
      </c>
      <c r="L142" s="54" t="s">
        <v>389</v>
      </c>
      <c r="M142" s="54" t="s">
        <v>389</v>
      </c>
      <c r="N142" s="54" t="s">
        <v>389</v>
      </c>
      <c r="O142" s="54" t="s">
        <v>389</v>
      </c>
      <c r="P142" s="54" t="s">
        <v>389</v>
      </c>
      <c r="Q142" s="54" t="s">
        <v>389</v>
      </c>
      <c r="R142" s="54" t="s">
        <v>389</v>
      </c>
      <c r="S142" s="54" t="s">
        <v>389</v>
      </c>
      <c r="T142" s="54" t="s">
        <v>389</v>
      </c>
      <c r="U142" s="54" t="s">
        <v>389</v>
      </c>
      <c r="V142" s="54" t="s">
        <v>389</v>
      </c>
      <c r="W142" s="54" t="s">
        <v>389</v>
      </c>
      <c r="X142" s="54" t="s">
        <v>389</v>
      </c>
      <c r="Y142" s="54" t="s">
        <v>389</v>
      </c>
      <c r="Z142" s="54" t="s">
        <v>389</v>
      </c>
      <c r="AA142" s="54" t="s">
        <v>389</v>
      </c>
      <c r="AB142" s="54" t="s">
        <v>389</v>
      </c>
      <c r="AC142" s="54" t="s">
        <v>389</v>
      </c>
      <c r="AD142" s="54" t="s">
        <v>389</v>
      </c>
      <c r="AE142" s="54" t="s">
        <v>389</v>
      </c>
      <c r="AF142" s="54" t="s">
        <v>389</v>
      </c>
      <c r="AG142" s="54" t="s">
        <v>389</v>
      </c>
      <c r="AH142" s="54" t="s">
        <v>389</v>
      </c>
      <c r="AI142" s="54" t="s">
        <v>389</v>
      </c>
    </row>
    <row r="143" spans="1:35" ht="15.75" x14ac:dyDescent="0.25">
      <c r="A143" s="10"/>
      <c r="B143" s="10"/>
      <c r="C143" s="11" t="s">
        <v>135</v>
      </c>
      <c r="D143" s="10"/>
      <c r="E143" s="10"/>
      <c r="F143" s="10" t="s">
        <v>136</v>
      </c>
      <c r="G143" s="54" t="s">
        <v>389</v>
      </c>
      <c r="H143" s="54">
        <v>0.9480738102945937</v>
      </c>
      <c r="I143" s="54" t="s">
        <v>389</v>
      </c>
      <c r="J143" s="54" t="s">
        <v>389</v>
      </c>
      <c r="K143" s="54" t="s">
        <v>389</v>
      </c>
      <c r="L143" s="54" t="s">
        <v>389</v>
      </c>
      <c r="M143" s="54" t="s">
        <v>389</v>
      </c>
      <c r="N143" s="54" t="s">
        <v>389</v>
      </c>
      <c r="O143" s="54" t="s">
        <v>389</v>
      </c>
      <c r="P143" s="54" t="s">
        <v>389</v>
      </c>
      <c r="Q143" s="54" t="s">
        <v>389</v>
      </c>
      <c r="R143" s="54" t="s">
        <v>389</v>
      </c>
      <c r="S143" s="54" t="s">
        <v>389</v>
      </c>
      <c r="T143" s="54" t="s">
        <v>389</v>
      </c>
      <c r="U143" s="54" t="s">
        <v>389</v>
      </c>
      <c r="V143" s="54" t="s">
        <v>389</v>
      </c>
      <c r="W143" s="54" t="s">
        <v>389</v>
      </c>
      <c r="X143" s="54" t="s">
        <v>389</v>
      </c>
      <c r="Y143" s="54" t="s">
        <v>389</v>
      </c>
      <c r="Z143" s="54" t="s">
        <v>389</v>
      </c>
      <c r="AA143" s="54" t="s">
        <v>389</v>
      </c>
      <c r="AB143" s="54" t="s">
        <v>389</v>
      </c>
      <c r="AC143" s="54" t="s">
        <v>389</v>
      </c>
      <c r="AD143" s="54">
        <v>1</v>
      </c>
      <c r="AE143" s="54" t="s">
        <v>389</v>
      </c>
      <c r="AF143" s="54" t="s">
        <v>389</v>
      </c>
      <c r="AG143" s="54" t="s">
        <v>389</v>
      </c>
      <c r="AH143" s="54">
        <v>1</v>
      </c>
      <c r="AI143" s="54">
        <v>0.98609568893706567</v>
      </c>
    </row>
    <row r="144" spans="1:35" ht="15.75" x14ac:dyDescent="0.25">
      <c r="A144" s="10"/>
      <c r="B144" s="10" t="s">
        <v>137</v>
      </c>
      <c r="C144" s="11"/>
      <c r="D144" s="10"/>
      <c r="E144" s="10" t="s">
        <v>138</v>
      </c>
      <c r="F144" s="10"/>
      <c r="G144" s="54">
        <v>1</v>
      </c>
      <c r="H144" s="54">
        <v>0.2686275176197212</v>
      </c>
      <c r="I144" s="54">
        <v>0.83647841233100328</v>
      </c>
      <c r="J144" s="54">
        <v>0.85276268955148271</v>
      </c>
      <c r="K144" s="54">
        <v>0.38371115351111046</v>
      </c>
      <c r="L144" s="54">
        <v>0.65531700451867048</v>
      </c>
      <c r="M144" s="54">
        <v>1</v>
      </c>
      <c r="N144" s="54">
        <v>0.25558116041622003</v>
      </c>
      <c r="O144" s="54">
        <v>1</v>
      </c>
      <c r="P144" s="54">
        <v>0</v>
      </c>
      <c r="Q144" s="54">
        <v>1</v>
      </c>
      <c r="R144" s="54">
        <v>1</v>
      </c>
      <c r="S144" s="54">
        <v>0.52457130937973551</v>
      </c>
      <c r="T144" s="54">
        <v>0.43178776908611127</v>
      </c>
      <c r="U144" s="54">
        <v>0</v>
      </c>
      <c r="V144" s="54">
        <v>0.68586772426180298</v>
      </c>
      <c r="W144" s="54">
        <v>1</v>
      </c>
      <c r="X144" s="54">
        <v>1</v>
      </c>
      <c r="Y144" s="54">
        <v>0.91633026992938882</v>
      </c>
      <c r="Z144" s="54">
        <v>0.69035874453125823</v>
      </c>
      <c r="AA144" s="54">
        <v>0.5939391528028457</v>
      </c>
      <c r="AB144" s="54">
        <v>0.77503720206101634</v>
      </c>
      <c r="AC144" s="54">
        <v>9.0731908156089336E-2</v>
      </c>
      <c r="AD144" s="54">
        <v>0.60411919939924097</v>
      </c>
      <c r="AE144" s="54">
        <v>0.50421313313379057</v>
      </c>
      <c r="AF144" s="54">
        <v>0.62068029260418256</v>
      </c>
      <c r="AG144" s="54">
        <v>0.50699885661614474</v>
      </c>
      <c r="AH144" s="54">
        <v>0.37530075970207261</v>
      </c>
      <c r="AI144" s="54">
        <v>0.47855050636977553</v>
      </c>
    </row>
    <row r="145" spans="1:35" ht="15.75" x14ac:dyDescent="0.25">
      <c r="A145" s="10"/>
      <c r="B145" s="10"/>
      <c r="C145" s="11" t="s">
        <v>139</v>
      </c>
      <c r="D145" s="10"/>
      <c r="E145" s="10"/>
      <c r="F145" s="10" t="s">
        <v>140</v>
      </c>
      <c r="G145" s="54" t="s">
        <v>389</v>
      </c>
      <c r="H145" s="54">
        <v>0.58793466978580222</v>
      </c>
      <c r="I145" s="54" t="s">
        <v>389</v>
      </c>
      <c r="J145" s="54">
        <v>1</v>
      </c>
      <c r="K145" s="54" t="s">
        <v>389</v>
      </c>
      <c r="L145" s="54">
        <v>1</v>
      </c>
      <c r="M145" s="54" t="s">
        <v>389</v>
      </c>
      <c r="N145" s="54">
        <v>1</v>
      </c>
      <c r="O145" s="54" t="s">
        <v>389</v>
      </c>
      <c r="P145" s="54" t="s">
        <v>389</v>
      </c>
      <c r="Q145" s="54" t="s">
        <v>389</v>
      </c>
      <c r="R145" s="54" t="s">
        <v>389</v>
      </c>
      <c r="S145" s="54" t="s">
        <v>389</v>
      </c>
      <c r="T145" s="54" t="s">
        <v>389</v>
      </c>
      <c r="U145" s="54" t="s">
        <v>389</v>
      </c>
      <c r="V145" s="54" t="s">
        <v>389</v>
      </c>
      <c r="W145" s="54" t="s">
        <v>389</v>
      </c>
      <c r="X145" s="54" t="s">
        <v>389</v>
      </c>
      <c r="Y145" s="54" t="s">
        <v>389</v>
      </c>
      <c r="Z145" s="54">
        <v>1</v>
      </c>
      <c r="AA145" s="54" t="s">
        <v>389</v>
      </c>
      <c r="AB145" s="54" t="s">
        <v>389</v>
      </c>
      <c r="AC145" s="54" t="s">
        <v>389</v>
      </c>
      <c r="AD145" s="54" t="s">
        <v>389</v>
      </c>
      <c r="AE145" s="54" t="s">
        <v>389</v>
      </c>
      <c r="AF145" s="54" t="s">
        <v>389</v>
      </c>
      <c r="AG145" s="54">
        <v>1</v>
      </c>
      <c r="AH145" s="54">
        <v>0</v>
      </c>
      <c r="AI145" s="54">
        <v>0.72388930078825875</v>
      </c>
    </row>
    <row r="146" spans="1:35" ht="15.75" x14ac:dyDescent="0.25">
      <c r="A146" s="10"/>
      <c r="B146" s="10"/>
      <c r="C146" s="11" t="s">
        <v>141</v>
      </c>
      <c r="D146" s="10"/>
      <c r="E146" s="10"/>
      <c r="F146" s="10" t="s">
        <v>142</v>
      </c>
      <c r="G146" s="54">
        <v>1</v>
      </c>
      <c r="H146" s="54">
        <v>0.17174614927181026</v>
      </c>
      <c r="I146" s="54">
        <v>0.98129992355741535</v>
      </c>
      <c r="J146" s="54">
        <v>0.80000000629953871</v>
      </c>
      <c r="K146" s="54">
        <v>0</v>
      </c>
      <c r="L146" s="54">
        <v>0.59513165765785125</v>
      </c>
      <c r="M146" s="54">
        <v>1</v>
      </c>
      <c r="N146" s="54">
        <v>0</v>
      </c>
      <c r="O146" s="54">
        <v>1</v>
      </c>
      <c r="P146" s="54">
        <v>0</v>
      </c>
      <c r="Q146" s="54" t="s">
        <v>389</v>
      </c>
      <c r="R146" s="54">
        <v>1</v>
      </c>
      <c r="S146" s="54">
        <v>5.6901699012512526E-2</v>
      </c>
      <c r="T146" s="54">
        <v>0.12173357556870197</v>
      </c>
      <c r="U146" s="54">
        <v>0</v>
      </c>
      <c r="V146" s="54">
        <v>0.74915151060299034</v>
      </c>
      <c r="W146" s="54">
        <v>1</v>
      </c>
      <c r="X146" s="54">
        <v>1</v>
      </c>
      <c r="Y146" s="54">
        <v>0.8</v>
      </c>
      <c r="Z146" s="54">
        <v>0.45020950378724645</v>
      </c>
      <c r="AA146" s="54">
        <v>0.26033622880792273</v>
      </c>
      <c r="AB146" s="54">
        <v>0.49999998314461763</v>
      </c>
      <c r="AC146" s="54">
        <v>9.0731908156089336E-2</v>
      </c>
      <c r="AD146" s="54">
        <v>0.10724019080630094</v>
      </c>
      <c r="AE146" s="54">
        <v>0.3701282187833787</v>
      </c>
      <c r="AF146" s="54">
        <v>0</v>
      </c>
      <c r="AG146" s="54">
        <v>0</v>
      </c>
      <c r="AH146" s="54">
        <v>0.44361026719848878</v>
      </c>
      <c r="AI146" s="54">
        <v>0.34155868941968193</v>
      </c>
    </row>
    <row r="147" spans="1:35" ht="15.75" x14ac:dyDescent="0.25">
      <c r="A147" s="10"/>
      <c r="B147" s="10"/>
      <c r="C147" s="11" t="s">
        <v>143</v>
      </c>
      <c r="D147" s="10"/>
      <c r="E147" s="10"/>
      <c r="F147" s="10" t="s">
        <v>144</v>
      </c>
      <c r="G147" s="54">
        <v>1</v>
      </c>
      <c r="H147" s="54">
        <v>0.51317713789088115</v>
      </c>
      <c r="I147" s="54">
        <v>0.65718931485334764</v>
      </c>
      <c r="J147" s="54" t="s">
        <v>389</v>
      </c>
      <c r="K147" s="54">
        <v>1</v>
      </c>
      <c r="L147" s="54">
        <v>1</v>
      </c>
      <c r="M147" s="54">
        <v>1</v>
      </c>
      <c r="N147" s="54" t="s">
        <v>389</v>
      </c>
      <c r="O147" s="54" t="s">
        <v>389</v>
      </c>
      <c r="P147" s="54">
        <v>0</v>
      </c>
      <c r="Q147" s="54">
        <v>1</v>
      </c>
      <c r="R147" s="54">
        <v>1</v>
      </c>
      <c r="S147" s="54">
        <v>1</v>
      </c>
      <c r="T147" s="54">
        <v>1</v>
      </c>
      <c r="U147" s="54" t="s">
        <v>389</v>
      </c>
      <c r="V147" s="54">
        <v>0.62701487039298942</v>
      </c>
      <c r="W147" s="54">
        <v>1</v>
      </c>
      <c r="X147" s="54">
        <v>1</v>
      </c>
      <c r="Y147" s="54">
        <v>0.99999999999999989</v>
      </c>
      <c r="Z147" s="54">
        <v>1</v>
      </c>
      <c r="AA147" s="54">
        <v>1</v>
      </c>
      <c r="AB147" s="54">
        <v>1</v>
      </c>
      <c r="AC147" s="54" t="s">
        <v>389</v>
      </c>
      <c r="AD147" s="54">
        <v>1</v>
      </c>
      <c r="AE147" s="54">
        <v>1</v>
      </c>
      <c r="AF147" s="54">
        <v>1</v>
      </c>
      <c r="AG147" s="54">
        <v>1</v>
      </c>
      <c r="AH147" s="54">
        <v>0</v>
      </c>
      <c r="AI147" s="54">
        <v>0.84592461854130252</v>
      </c>
    </row>
    <row r="148" spans="1:35" ht="15.75" x14ac:dyDescent="0.25">
      <c r="A148" s="10"/>
      <c r="B148" s="10" t="s">
        <v>145</v>
      </c>
      <c r="C148" s="11"/>
      <c r="D148" s="10"/>
      <c r="E148" s="10" t="s">
        <v>127</v>
      </c>
      <c r="F148" s="10"/>
      <c r="G148" s="54" t="s">
        <v>389</v>
      </c>
      <c r="H148" s="54" t="s">
        <v>389</v>
      </c>
      <c r="I148" s="54" t="s">
        <v>389</v>
      </c>
      <c r="J148" s="54" t="s">
        <v>389</v>
      </c>
      <c r="K148" s="54" t="s">
        <v>389</v>
      </c>
      <c r="L148" s="54" t="s">
        <v>389</v>
      </c>
      <c r="M148" s="54" t="s">
        <v>389</v>
      </c>
      <c r="N148" s="54" t="s">
        <v>389</v>
      </c>
      <c r="O148" s="54" t="s">
        <v>389</v>
      </c>
      <c r="P148" s="54" t="s">
        <v>389</v>
      </c>
      <c r="Q148" s="54" t="s">
        <v>389</v>
      </c>
      <c r="R148" s="54" t="s">
        <v>389</v>
      </c>
      <c r="S148" s="54" t="s">
        <v>389</v>
      </c>
      <c r="T148" s="54" t="s">
        <v>389</v>
      </c>
      <c r="U148" s="54" t="s">
        <v>389</v>
      </c>
      <c r="V148" s="54" t="s">
        <v>389</v>
      </c>
      <c r="W148" s="54" t="s">
        <v>389</v>
      </c>
      <c r="X148" s="54" t="s">
        <v>389</v>
      </c>
      <c r="Y148" s="54" t="s">
        <v>389</v>
      </c>
      <c r="Z148" s="54" t="s">
        <v>389</v>
      </c>
      <c r="AA148" s="54" t="s">
        <v>389</v>
      </c>
      <c r="AB148" s="54" t="s">
        <v>389</v>
      </c>
      <c r="AC148" s="54" t="s">
        <v>389</v>
      </c>
      <c r="AD148" s="54" t="s">
        <v>389</v>
      </c>
      <c r="AE148" s="54" t="s">
        <v>389</v>
      </c>
      <c r="AF148" s="54" t="s">
        <v>389</v>
      </c>
      <c r="AG148" s="54" t="s">
        <v>389</v>
      </c>
      <c r="AH148" s="54" t="s">
        <v>389</v>
      </c>
      <c r="AI148" s="54" t="s">
        <v>389</v>
      </c>
    </row>
    <row r="149" spans="1:35" ht="15.75" x14ac:dyDescent="0.25">
      <c r="A149" s="10"/>
      <c r="B149" s="10" t="s">
        <v>146</v>
      </c>
      <c r="C149" s="11"/>
      <c r="D149" s="10"/>
      <c r="E149" s="10" t="s">
        <v>127</v>
      </c>
      <c r="F149" s="10"/>
      <c r="G149" s="54" t="s">
        <v>389</v>
      </c>
      <c r="H149" s="54" t="s">
        <v>389</v>
      </c>
      <c r="I149" s="54" t="s">
        <v>389</v>
      </c>
      <c r="J149" s="54" t="s">
        <v>389</v>
      </c>
      <c r="K149" s="54" t="s">
        <v>389</v>
      </c>
      <c r="L149" s="54" t="s">
        <v>389</v>
      </c>
      <c r="M149" s="54" t="s">
        <v>389</v>
      </c>
      <c r="N149" s="54" t="s">
        <v>389</v>
      </c>
      <c r="O149" s="54" t="s">
        <v>389</v>
      </c>
      <c r="P149" s="54" t="s">
        <v>389</v>
      </c>
      <c r="Q149" s="54" t="s">
        <v>389</v>
      </c>
      <c r="R149" s="54" t="s">
        <v>389</v>
      </c>
      <c r="S149" s="54" t="s">
        <v>389</v>
      </c>
      <c r="T149" s="54" t="s">
        <v>389</v>
      </c>
      <c r="U149" s="54" t="s">
        <v>389</v>
      </c>
      <c r="V149" s="54" t="s">
        <v>389</v>
      </c>
      <c r="W149" s="54" t="s">
        <v>389</v>
      </c>
      <c r="X149" s="54" t="s">
        <v>389</v>
      </c>
      <c r="Y149" s="54" t="s">
        <v>389</v>
      </c>
      <c r="Z149" s="54" t="s">
        <v>389</v>
      </c>
      <c r="AA149" s="54" t="s">
        <v>389</v>
      </c>
      <c r="AB149" s="54" t="s">
        <v>389</v>
      </c>
      <c r="AC149" s="54" t="s">
        <v>389</v>
      </c>
      <c r="AD149" s="54" t="s">
        <v>389</v>
      </c>
      <c r="AE149" s="54" t="s">
        <v>389</v>
      </c>
      <c r="AF149" s="54" t="s">
        <v>389</v>
      </c>
      <c r="AG149" s="54" t="s">
        <v>389</v>
      </c>
      <c r="AH149" s="54" t="s">
        <v>389</v>
      </c>
      <c r="AI149" s="54" t="s">
        <v>389</v>
      </c>
    </row>
    <row r="150" spans="1:35" ht="15.75" x14ac:dyDescent="0.25">
      <c r="A150" s="5" t="s">
        <v>147</v>
      </c>
      <c r="B150" s="5"/>
      <c r="C150" s="24"/>
      <c r="D150" s="5"/>
      <c r="E150" s="5"/>
      <c r="F150" s="5"/>
      <c r="G150" s="54">
        <v>0.4182310353987414</v>
      </c>
      <c r="H150" s="54">
        <v>0.61202714202464392</v>
      </c>
      <c r="I150" s="54">
        <v>0.65910801309302114</v>
      </c>
      <c r="J150" s="54">
        <v>0.53897775975949958</v>
      </c>
      <c r="K150" s="54">
        <v>0.46126239821424087</v>
      </c>
      <c r="L150" s="54">
        <v>0.56923761771427273</v>
      </c>
      <c r="M150" s="54">
        <v>0.66441607673295366</v>
      </c>
      <c r="N150" s="54">
        <v>0.55501489812056781</v>
      </c>
      <c r="O150" s="54">
        <v>0.5255479217912874</v>
      </c>
      <c r="P150" s="54">
        <v>0.60840668917757978</v>
      </c>
      <c r="Q150" s="54">
        <v>0.51972123044321039</v>
      </c>
      <c r="R150" s="54">
        <v>0.56242896655329289</v>
      </c>
      <c r="S150" s="54">
        <v>0.56427078081866211</v>
      </c>
      <c r="T150" s="54">
        <v>0.7318913577176438</v>
      </c>
      <c r="U150" s="54">
        <v>0.62831052036487989</v>
      </c>
      <c r="V150" s="54">
        <v>0.56887153800824986</v>
      </c>
      <c r="W150" s="54">
        <v>0.54207515029419806</v>
      </c>
      <c r="X150" s="54">
        <v>0.63255899953365091</v>
      </c>
      <c r="Y150" s="54">
        <v>0.656133955280226</v>
      </c>
      <c r="Z150" s="54">
        <v>0.6632272086343014</v>
      </c>
      <c r="AA150" s="54">
        <v>0.62396715785699164</v>
      </c>
      <c r="AB150" s="54">
        <v>0.43442931302378651</v>
      </c>
      <c r="AC150" s="54">
        <v>0.21631090932142902</v>
      </c>
      <c r="AD150" s="54">
        <v>0.67162990832851588</v>
      </c>
      <c r="AE150" s="54">
        <v>0.56415111223787706</v>
      </c>
      <c r="AF150" s="54">
        <v>0.38808172434543037</v>
      </c>
      <c r="AG150" s="54">
        <v>0.65957913732618967</v>
      </c>
      <c r="AH150" s="54">
        <v>0.56428921179302904</v>
      </c>
      <c r="AI150" s="54">
        <v>0.57756623216098191</v>
      </c>
    </row>
  </sheetData>
  <sheetProtection algorithmName="SHA-512" hashValue="fJE0jPmPA4i6z2SI33dmYYJnkvvRY8a9od2eaMwLSunSfCA2KfFh8iAvpjc/564MQTrlICv6UWVY2fe8bGgY0Q==" saltValue="ciojslYQZWuWnVMkjRKZrQ==" spinCount="100000" sheet="1" objects="1" scenarios="1"/>
  <conditionalFormatting sqref="G82:AH149">
    <cfRule type="colorScale" priority="11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10:AH10">
    <cfRule type="cellIs" priority="111" stopIfTrue="1" operator="equal">
      <formula>" "</formula>
    </cfRule>
    <cfRule type="cellIs" dxfId="3860" priority="112" operator="notEqual">
      <formula>$AI$10</formula>
    </cfRule>
  </conditionalFormatting>
  <conditionalFormatting sqref="G11:AH11">
    <cfRule type="cellIs" priority="107" stopIfTrue="1" operator="equal">
      <formula>" "</formula>
    </cfRule>
    <cfRule type="cellIs" dxfId="3859" priority="108" operator="notEqual">
      <formula>$AI$11</formula>
    </cfRule>
  </conditionalFormatting>
  <conditionalFormatting sqref="G12:AH12">
    <cfRule type="cellIs" priority="105" stopIfTrue="1" operator="equal">
      <formula>" "</formula>
    </cfRule>
    <cfRule type="cellIs" dxfId="3858" priority="106" operator="notEqual">
      <formula>$AI$12</formula>
    </cfRule>
  </conditionalFormatting>
  <conditionalFormatting sqref="G13:AH13">
    <cfRule type="cellIs" priority="103" stopIfTrue="1" operator="equal">
      <formula>" "</formula>
    </cfRule>
    <cfRule type="cellIs" dxfId="3857" priority="104" operator="notEqual">
      <formula>$AI$13</formula>
    </cfRule>
  </conditionalFormatting>
  <conditionalFormatting sqref="G14:AH14">
    <cfRule type="cellIs" priority="101" stopIfTrue="1" operator="equal">
      <formula>" "</formula>
    </cfRule>
    <cfRule type="cellIs" dxfId="3856" priority="102" operator="notEqual">
      <formula>$AI$14</formula>
    </cfRule>
  </conditionalFormatting>
  <conditionalFormatting sqref="G15:AH15">
    <cfRule type="cellIs" priority="99" stopIfTrue="1" operator="equal">
      <formula>" "</formula>
    </cfRule>
    <cfRule type="cellIs" dxfId="3855" priority="100" operator="notEqual">
      <formula>$AI$15</formula>
    </cfRule>
  </conditionalFormatting>
  <conditionalFormatting sqref="G16:AH16">
    <cfRule type="cellIs" priority="97" stopIfTrue="1" operator="equal">
      <formula>" "</formula>
    </cfRule>
    <cfRule type="cellIs" dxfId="3854" priority="98" operator="notEqual">
      <formula>$AI$16</formula>
    </cfRule>
  </conditionalFormatting>
  <conditionalFormatting sqref="G17:AH17">
    <cfRule type="cellIs" priority="95" stopIfTrue="1" operator="equal">
      <formula>" "</formula>
    </cfRule>
    <cfRule type="cellIs" dxfId="3853" priority="96" operator="notEqual">
      <formula>$AI$17</formula>
    </cfRule>
  </conditionalFormatting>
  <conditionalFormatting sqref="G18:AH18">
    <cfRule type="cellIs" priority="93" stopIfTrue="1" operator="equal">
      <formula>" "</formula>
    </cfRule>
    <cfRule type="cellIs" dxfId="3852" priority="94" operator="notEqual">
      <formula>$AI$18</formula>
    </cfRule>
  </conditionalFormatting>
  <conditionalFormatting sqref="G19:AH19">
    <cfRule type="cellIs" priority="91" stopIfTrue="1" operator="equal">
      <formula>" "</formula>
    </cfRule>
    <cfRule type="cellIs" dxfId="3851" priority="92" operator="notEqual">
      <formula>$AI$19</formula>
    </cfRule>
  </conditionalFormatting>
  <conditionalFormatting sqref="G20:AH20">
    <cfRule type="cellIs" priority="89" stopIfTrue="1" operator="equal">
      <formula>" "</formula>
    </cfRule>
    <cfRule type="cellIs" dxfId="3850" priority="90" operator="notEqual">
      <formula>$AI$20</formula>
    </cfRule>
  </conditionalFormatting>
  <conditionalFormatting sqref="G21:AH21">
    <cfRule type="cellIs" priority="87" stopIfTrue="1" operator="equal">
      <formula>" "</formula>
    </cfRule>
    <cfRule type="cellIs" dxfId="3849" priority="88" operator="notEqual">
      <formula>$AI$21</formula>
    </cfRule>
  </conditionalFormatting>
  <conditionalFormatting sqref="G22:AH22">
    <cfRule type="cellIs" priority="85" stopIfTrue="1" operator="equal">
      <formula>" "</formula>
    </cfRule>
    <cfRule type="cellIs" dxfId="3848" priority="86" operator="notEqual">
      <formula>$AI$22</formula>
    </cfRule>
  </conditionalFormatting>
  <conditionalFormatting sqref="G23:AH23">
    <cfRule type="cellIs" priority="83" stopIfTrue="1" operator="equal">
      <formula>" "</formula>
    </cfRule>
    <cfRule type="cellIs" dxfId="3847" priority="84" operator="notEqual">
      <formula>$AI$23</formula>
    </cfRule>
  </conditionalFormatting>
  <conditionalFormatting sqref="G24:AH24">
    <cfRule type="cellIs" priority="81" stopIfTrue="1" operator="equal">
      <formula>" "</formula>
    </cfRule>
    <cfRule type="cellIs" dxfId="3846" priority="82" operator="notEqual">
      <formula>$AI$24</formula>
    </cfRule>
  </conditionalFormatting>
  <conditionalFormatting sqref="G25:AH25">
    <cfRule type="cellIs" priority="79" stopIfTrue="1" operator="equal">
      <formula>" "</formula>
    </cfRule>
    <cfRule type="cellIs" dxfId="3845" priority="80" operator="notEqual">
      <formula>$AI$25</formula>
    </cfRule>
  </conditionalFormatting>
  <conditionalFormatting sqref="G27:AH27">
    <cfRule type="cellIs" priority="77" stopIfTrue="1" operator="equal">
      <formula>" "</formula>
    </cfRule>
    <cfRule type="cellIs" dxfId="3844" priority="78" operator="notEqual">
      <formula>$AI$27</formula>
    </cfRule>
  </conditionalFormatting>
  <conditionalFormatting sqref="G28:AH28">
    <cfRule type="cellIs" priority="75" stopIfTrue="1" operator="equal">
      <formula>" "</formula>
    </cfRule>
    <cfRule type="cellIs" dxfId="3843" priority="76" operator="notEqual">
      <formula>$AI$28</formula>
    </cfRule>
  </conditionalFormatting>
  <conditionalFormatting sqref="G29:AH29">
    <cfRule type="cellIs" priority="73" stopIfTrue="1" operator="equal">
      <formula>" "</formula>
    </cfRule>
    <cfRule type="cellIs" dxfId="3842" priority="74" operator="notEqual">
      <formula>$AI$29</formula>
    </cfRule>
  </conditionalFormatting>
  <conditionalFormatting sqref="G30:AH30">
    <cfRule type="cellIs" priority="71" stopIfTrue="1" operator="equal">
      <formula>" "</formula>
    </cfRule>
    <cfRule type="cellIs" dxfId="3841" priority="72" operator="notEqual">
      <formula>$AI$30</formula>
    </cfRule>
  </conditionalFormatting>
  <conditionalFormatting sqref="G31:AH31">
    <cfRule type="cellIs" priority="69" stopIfTrue="1" operator="equal">
      <formula>" "</formula>
    </cfRule>
    <cfRule type="cellIs" dxfId="3840" priority="70" operator="notEqual">
      <formula>$AI$31</formula>
    </cfRule>
  </conditionalFormatting>
  <conditionalFormatting sqref="G32:AH32">
    <cfRule type="cellIs" priority="67" stopIfTrue="1" operator="equal">
      <formula>" "</formula>
    </cfRule>
    <cfRule type="cellIs" dxfId="3839" priority="68" operator="notEqual">
      <formula>$AI$32</formula>
    </cfRule>
  </conditionalFormatting>
  <conditionalFormatting sqref="G33:AH33">
    <cfRule type="cellIs" priority="65" stopIfTrue="1" operator="equal">
      <formula>" "</formula>
    </cfRule>
    <cfRule type="cellIs" dxfId="3838" priority="66" operator="notEqual">
      <formula>$AI$33</formula>
    </cfRule>
  </conditionalFormatting>
  <conditionalFormatting sqref="G34:AH34">
    <cfRule type="cellIs" priority="63" stopIfTrue="1" operator="equal">
      <formula>" "</formula>
    </cfRule>
    <cfRule type="cellIs" dxfId="3837" priority="64" operator="notEqual">
      <formula>$AI$34</formula>
    </cfRule>
  </conditionalFormatting>
  <conditionalFormatting sqref="G35:AH35">
    <cfRule type="cellIs" priority="61" stopIfTrue="1" operator="equal">
      <formula>" "</formula>
    </cfRule>
    <cfRule type="cellIs" dxfId="3836" priority="62" operator="notEqual">
      <formula>$AI$35</formula>
    </cfRule>
  </conditionalFormatting>
  <conditionalFormatting sqref="G36:AH36">
    <cfRule type="cellIs" priority="59" stopIfTrue="1" operator="equal">
      <formula>" "</formula>
    </cfRule>
    <cfRule type="cellIs" dxfId="3835" priority="60" operator="notEqual">
      <formula>$AI$36</formula>
    </cfRule>
  </conditionalFormatting>
  <conditionalFormatting sqref="G37:AH37">
    <cfRule type="cellIs" priority="57" stopIfTrue="1" operator="equal">
      <formula>" "</formula>
    </cfRule>
    <cfRule type="cellIs" dxfId="3834" priority="58" operator="notEqual">
      <formula>$AI$37</formula>
    </cfRule>
  </conditionalFormatting>
  <conditionalFormatting sqref="G38:AH38">
    <cfRule type="cellIs" priority="55" stopIfTrue="1" operator="equal">
      <formula>" "</formula>
    </cfRule>
    <cfRule type="cellIs" dxfId="3833" priority="56" operator="notEqual">
      <formula>$AI$38</formula>
    </cfRule>
  </conditionalFormatting>
  <conditionalFormatting sqref="G41:AH41">
    <cfRule type="cellIs" priority="53" stopIfTrue="1" operator="equal">
      <formula>" "</formula>
    </cfRule>
    <cfRule type="cellIs" dxfId="3832" priority="54" operator="notEqual">
      <formula>$AI$41</formula>
    </cfRule>
  </conditionalFormatting>
  <conditionalFormatting sqref="G42:AH42">
    <cfRule type="cellIs" priority="51" stopIfTrue="1" operator="equal">
      <formula>" "</formula>
    </cfRule>
    <cfRule type="cellIs" dxfId="3831" priority="52" operator="notEqual">
      <formula>$AI$42</formula>
    </cfRule>
  </conditionalFormatting>
  <conditionalFormatting sqref="G44:AH44">
    <cfRule type="cellIs" priority="49" stopIfTrue="1" operator="equal">
      <formula>" "</formula>
    </cfRule>
    <cfRule type="cellIs" dxfId="3830" priority="50" operator="notEqual">
      <formula>$AI$44</formula>
    </cfRule>
  </conditionalFormatting>
  <conditionalFormatting sqref="G45:AH45">
    <cfRule type="cellIs" priority="47" stopIfTrue="1" operator="equal">
      <formula>" "</formula>
    </cfRule>
    <cfRule type="cellIs" dxfId="3829" priority="48" operator="notEqual">
      <formula>$AI$45</formula>
    </cfRule>
  </conditionalFormatting>
  <conditionalFormatting sqref="G46:AH46">
    <cfRule type="cellIs" priority="45" stopIfTrue="1" operator="equal">
      <formula>" "</formula>
    </cfRule>
    <cfRule type="cellIs" dxfId="3828" priority="46" operator="notEqual">
      <formula>$AI$46</formula>
    </cfRule>
  </conditionalFormatting>
  <conditionalFormatting sqref="G47:AH47">
    <cfRule type="cellIs" priority="43" stopIfTrue="1" operator="equal">
      <formula>" "</formula>
    </cfRule>
    <cfRule type="cellIs" dxfId="3827" priority="44" operator="notEqual">
      <formula>$AI$47</formula>
    </cfRule>
  </conditionalFormatting>
  <conditionalFormatting sqref="G48:AH48">
    <cfRule type="cellIs" priority="41" stopIfTrue="1" operator="equal">
      <formula>" "</formula>
    </cfRule>
    <cfRule type="cellIs" dxfId="3826" priority="42" operator="notEqual">
      <formula>$AI$48</formula>
    </cfRule>
  </conditionalFormatting>
  <conditionalFormatting sqref="G49:AH49">
    <cfRule type="cellIs" priority="39" stopIfTrue="1" operator="equal">
      <formula>" "</formula>
    </cfRule>
    <cfRule type="cellIs" dxfId="3825" priority="40" operator="notEqual">
      <formula>$AI$49</formula>
    </cfRule>
  </conditionalFormatting>
  <conditionalFormatting sqref="G50:AH50">
    <cfRule type="cellIs" priority="37" stopIfTrue="1" operator="equal">
      <formula>" "</formula>
    </cfRule>
    <cfRule type="cellIs" dxfId="3824" priority="38" operator="notEqual">
      <formula>$AI$50</formula>
    </cfRule>
  </conditionalFormatting>
  <conditionalFormatting sqref="G51:AH51">
    <cfRule type="cellIs" priority="35" stopIfTrue="1" operator="equal">
      <formula>" "</formula>
    </cfRule>
    <cfRule type="cellIs" dxfId="3823" priority="36" operator="notEqual">
      <formula>$AI$51</formula>
    </cfRule>
  </conditionalFormatting>
  <conditionalFormatting sqref="G53:AH53">
    <cfRule type="cellIs" priority="33" stopIfTrue="1" operator="equal">
      <formula>" "</formula>
    </cfRule>
    <cfRule type="cellIs" dxfId="3822" priority="34" operator="notEqual">
      <formula>$AI$53</formula>
    </cfRule>
  </conditionalFormatting>
  <conditionalFormatting sqref="G54:AH54">
    <cfRule type="cellIs" priority="31" stopIfTrue="1" operator="equal">
      <formula>" "</formula>
    </cfRule>
    <cfRule type="cellIs" dxfId="3821" priority="32" operator="notEqual">
      <formula>$AI$54</formula>
    </cfRule>
  </conditionalFormatting>
  <conditionalFormatting sqref="G55:AH55">
    <cfRule type="cellIs" priority="29" stopIfTrue="1" operator="equal">
      <formula>" "</formula>
    </cfRule>
    <cfRule type="cellIs" dxfId="3820" priority="30" operator="notEqual">
      <formula>$AI$55</formula>
    </cfRule>
  </conditionalFormatting>
  <conditionalFormatting sqref="G56:AH56">
    <cfRule type="cellIs" priority="27" stopIfTrue="1" operator="equal">
      <formula>" "</formula>
    </cfRule>
    <cfRule type="cellIs" dxfId="3819" priority="28" operator="notEqual">
      <formula>$AI$56</formula>
    </cfRule>
  </conditionalFormatting>
  <conditionalFormatting sqref="G57:AH57">
    <cfRule type="cellIs" priority="25" stopIfTrue="1" operator="equal">
      <formula>" "</formula>
    </cfRule>
    <cfRule type="cellIs" dxfId="3818" priority="26" operator="notEqual">
      <formula>$AI$57</formula>
    </cfRule>
  </conditionalFormatting>
  <conditionalFormatting sqref="G58:AH58">
    <cfRule type="cellIs" priority="23" stopIfTrue="1" operator="equal">
      <formula>" "</formula>
    </cfRule>
    <cfRule type="cellIs" dxfId="3817" priority="24" operator="notEqual">
      <formula>$AI$58</formula>
    </cfRule>
  </conditionalFormatting>
  <conditionalFormatting sqref="G59:AH59">
    <cfRule type="cellIs" priority="21" stopIfTrue="1" operator="equal">
      <formula>" "</formula>
    </cfRule>
    <cfRule type="cellIs" dxfId="3816" priority="22" operator="notEqual">
      <formula>$AI$59</formula>
    </cfRule>
  </conditionalFormatting>
  <conditionalFormatting sqref="G60:AH60">
    <cfRule type="cellIs" priority="19" stopIfTrue="1" operator="equal">
      <formula>" "</formula>
    </cfRule>
    <cfRule type="cellIs" dxfId="3815" priority="20" operator="notEqual">
      <formula>$AI$60</formula>
    </cfRule>
  </conditionalFormatting>
  <conditionalFormatting sqref="G61:AH61">
    <cfRule type="cellIs" priority="17" stopIfTrue="1" operator="equal">
      <formula>" "</formula>
    </cfRule>
    <cfRule type="cellIs" dxfId="3814" priority="18" operator="notEqual">
      <formula>$AI$61</formula>
    </cfRule>
  </conditionalFormatting>
  <conditionalFormatting sqref="G62:AH62">
    <cfRule type="cellIs" priority="15" stopIfTrue="1" operator="equal">
      <formula>" "</formula>
    </cfRule>
    <cfRule type="cellIs" dxfId="3813" priority="16" operator="notEqual">
      <formula>$AI$62</formula>
    </cfRule>
  </conditionalFormatting>
  <conditionalFormatting sqref="G63:AH63">
    <cfRule type="cellIs" priority="13" stopIfTrue="1" operator="equal">
      <formula>" "</formula>
    </cfRule>
    <cfRule type="cellIs" dxfId="3812" priority="14" operator="notEqual">
      <formula>$AI$63</formula>
    </cfRule>
  </conditionalFormatting>
  <conditionalFormatting sqref="G64:AH64">
    <cfRule type="cellIs" priority="11" stopIfTrue="1" operator="equal">
      <formula>" "</formula>
    </cfRule>
    <cfRule type="cellIs" dxfId="3811" priority="12" operator="notEqual">
      <formula>$AI$64</formula>
    </cfRule>
  </conditionalFormatting>
  <conditionalFormatting sqref="G68:AH68">
    <cfRule type="cellIs" priority="9" stopIfTrue="1" operator="equal">
      <formula>" "</formula>
    </cfRule>
    <cfRule type="cellIs" dxfId="3810" priority="10" operator="notEqual">
      <formula>$AI$68</formula>
    </cfRule>
  </conditionalFormatting>
  <conditionalFormatting sqref="G70:AH70">
    <cfRule type="cellIs" priority="7" stopIfTrue="1" operator="equal">
      <formula>" "</formula>
    </cfRule>
    <cfRule type="cellIs" dxfId="3809" priority="8" operator="notEqual">
      <formula>$AI$70</formula>
    </cfRule>
  </conditionalFormatting>
  <conditionalFormatting sqref="G72:AH72">
    <cfRule type="cellIs" priority="5" stopIfTrue="1" operator="equal">
      <formula>" "</formula>
    </cfRule>
    <cfRule type="cellIs" dxfId="3808" priority="6" operator="notEqual">
      <formula>$AI$72</formula>
    </cfRule>
  </conditionalFormatting>
  <conditionalFormatting sqref="G73:AH73">
    <cfRule type="cellIs" priority="3" stopIfTrue="1" operator="equal">
      <formula>" "</formula>
    </cfRule>
    <cfRule type="cellIs" dxfId="3807" priority="4" operator="notEqual">
      <formula>$AI$73</formula>
    </cfRule>
  </conditionalFormatting>
  <conditionalFormatting sqref="G74:AH74">
    <cfRule type="cellIs" priority="1" stopIfTrue="1" operator="equal">
      <formula>" "</formula>
    </cfRule>
    <cfRule type="cellIs" dxfId="3806" priority="2" operator="notEqual">
      <formula>$AI$74</formula>
    </cfRule>
  </conditionalFormatting>
  <pageMargins left="0.7" right="0.7" top="0.75" bottom="0.75" header="0.3" footer="0.3"/>
  <pageSetup paperSize="5" scale="43" fitToHeight="2" orientation="landscape" r:id="rId1"/>
  <headerFooter>
    <oddFooter>&amp;L&amp;16&amp;Z&amp;F</oddFooter>
  </headerFooter>
  <rowBreaks count="1" manualBreakCount="1">
    <brk id="76" max="34" man="1"/>
  </rowBreaks>
  <colBreaks count="1" manualBreakCount="1">
    <brk id="3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161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0">
        <v>408928</v>
      </c>
      <c r="H8" s="124"/>
      <c r="I8" s="130">
        <v>295682</v>
      </c>
      <c r="J8" s="130">
        <v>113246</v>
      </c>
      <c r="K8" s="13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7"/>
      <c r="H9" s="126"/>
      <c r="I9" s="117"/>
      <c r="J9" s="117"/>
      <c r="K9" s="13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7">
        <v>2511</v>
      </c>
      <c r="H10" s="126" t="s">
        <v>15</v>
      </c>
      <c r="I10" s="117">
        <v>2511</v>
      </c>
      <c r="J10" s="117"/>
      <c r="K10" s="130">
        <v>2511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7">
        <v>265556</v>
      </c>
      <c r="H11" s="126" t="s">
        <v>59</v>
      </c>
      <c r="I11" s="117">
        <v>199465</v>
      </c>
      <c r="J11" s="117">
        <v>66091</v>
      </c>
      <c r="K11" s="130">
        <v>265556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7"/>
      <c r="H12" s="126"/>
      <c r="I12" s="117"/>
      <c r="J12" s="117"/>
      <c r="K12" s="13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7"/>
      <c r="H13" s="126"/>
      <c r="I13" s="117"/>
      <c r="J13" s="117"/>
      <c r="K13" s="13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7"/>
      <c r="H14" s="126"/>
      <c r="I14" s="117"/>
      <c r="J14" s="117"/>
      <c r="K14" s="13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7"/>
      <c r="H15" s="126"/>
      <c r="I15" s="117"/>
      <c r="J15" s="117"/>
      <c r="K15" s="13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7"/>
      <c r="H16" s="126"/>
      <c r="I16" s="117"/>
      <c r="J16" s="117"/>
      <c r="K16" s="13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7">
        <v>116117</v>
      </c>
      <c r="H17" s="126" t="s">
        <v>59</v>
      </c>
      <c r="I17" s="117">
        <v>68962</v>
      </c>
      <c r="J17" s="117">
        <v>47155</v>
      </c>
      <c r="K17" s="130">
        <v>116117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7"/>
      <c r="H18" s="126"/>
      <c r="I18" s="117"/>
      <c r="J18" s="117"/>
      <c r="K18" s="13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8"/>
      <c r="H19" s="126"/>
      <c r="I19" s="128"/>
      <c r="J19" s="128"/>
      <c r="K19" s="13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7">
        <v>24744</v>
      </c>
      <c r="H20" s="126" t="s">
        <v>15</v>
      </c>
      <c r="I20" s="117">
        <v>24744</v>
      </c>
      <c r="J20" s="117"/>
      <c r="K20" s="130">
        <v>24744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7"/>
      <c r="H21" s="126"/>
      <c r="I21" s="117"/>
      <c r="J21" s="117"/>
      <c r="K21" s="13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7"/>
      <c r="H22" s="126"/>
      <c r="I22" s="117"/>
      <c r="J22" s="117"/>
      <c r="K22" s="13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7"/>
      <c r="H23" s="126"/>
      <c r="I23" s="117"/>
      <c r="J23" s="117"/>
      <c r="K23" s="13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9"/>
      <c r="H24" s="126"/>
      <c r="I24" s="129"/>
      <c r="J24" s="129"/>
      <c r="K24" s="13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0">
        <v>337082</v>
      </c>
      <c r="H25" s="124"/>
      <c r="I25" s="130">
        <v>143864</v>
      </c>
      <c r="J25" s="130">
        <v>193218</v>
      </c>
      <c r="K25" s="13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7">
        <v>203568</v>
      </c>
      <c r="H26" s="126" t="s">
        <v>59</v>
      </c>
      <c r="I26" s="117">
        <v>122044</v>
      </c>
      <c r="J26" s="117">
        <v>81524</v>
      </c>
      <c r="K26" s="130">
        <v>203568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7"/>
      <c r="H27" s="126"/>
      <c r="I27" s="117"/>
      <c r="J27" s="117"/>
      <c r="K27" s="13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7">
        <v>133514</v>
      </c>
      <c r="H28" s="126" t="s">
        <v>59</v>
      </c>
      <c r="I28" s="117">
        <v>21820</v>
      </c>
      <c r="J28" s="117">
        <v>111694</v>
      </c>
      <c r="K28" s="130">
        <v>133514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7"/>
      <c r="H29" s="126"/>
      <c r="I29" s="117"/>
      <c r="J29" s="117"/>
      <c r="K29" s="13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7"/>
      <c r="H30" s="126"/>
      <c r="I30" s="117"/>
      <c r="J30" s="117"/>
      <c r="K30" s="13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7"/>
      <c r="H31" s="126"/>
      <c r="I31" s="117"/>
      <c r="J31" s="117"/>
      <c r="K31" s="13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7"/>
      <c r="H32" s="126"/>
      <c r="I32" s="117"/>
      <c r="J32" s="117"/>
      <c r="K32" s="13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7"/>
      <c r="H33" s="126"/>
      <c r="I33" s="117"/>
      <c r="J33" s="117"/>
      <c r="K33" s="13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7"/>
      <c r="H34" s="126"/>
      <c r="I34" s="117"/>
      <c r="J34" s="117"/>
      <c r="K34" s="13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7"/>
      <c r="H35" s="126"/>
      <c r="I35" s="117"/>
      <c r="J35" s="117"/>
      <c r="K35" s="13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7"/>
      <c r="H36" s="126"/>
      <c r="I36" s="117"/>
      <c r="J36" s="117"/>
      <c r="K36" s="13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7"/>
      <c r="H37" s="126"/>
      <c r="I37" s="117"/>
      <c r="J37" s="117"/>
      <c r="K37" s="13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7"/>
      <c r="H38" s="126"/>
      <c r="I38" s="117"/>
      <c r="J38" s="117"/>
      <c r="K38" s="13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7"/>
      <c r="H39" s="126"/>
      <c r="I39" s="117"/>
      <c r="J39" s="117"/>
      <c r="K39" s="13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7"/>
      <c r="H40" s="126"/>
      <c r="I40" s="117"/>
      <c r="J40" s="117"/>
      <c r="K40" s="13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7"/>
      <c r="H41" s="126"/>
      <c r="I41" s="117"/>
      <c r="J41" s="117"/>
      <c r="K41" s="13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0">
        <v>738353</v>
      </c>
      <c r="H42" s="124"/>
      <c r="I42" s="130">
        <v>258638</v>
      </c>
      <c r="J42" s="130">
        <v>479715</v>
      </c>
      <c r="K42" s="13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7">
        <v>246209</v>
      </c>
      <c r="H43" s="126" t="s">
        <v>59</v>
      </c>
      <c r="I43" s="117">
        <v>134066</v>
      </c>
      <c r="J43" s="117">
        <v>112143</v>
      </c>
      <c r="K43" s="130">
        <v>246209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7"/>
      <c r="H44" s="126"/>
      <c r="I44" s="117"/>
      <c r="J44" s="117"/>
      <c r="K44" s="13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7"/>
      <c r="H45" s="126"/>
      <c r="I45" s="117"/>
      <c r="J45" s="117"/>
      <c r="K45" s="13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7"/>
      <c r="H46" s="126"/>
      <c r="I46" s="117"/>
      <c r="J46" s="117"/>
      <c r="K46" s="13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7">
        <v>164787</v>
      </c>
      <c r="H47" s="126" t="s">
        <v>59</v>
      </c>
      <c r="I47" s="117">
        <v>95397</v>
      </c>
      <c r="J47" s="117">
        <v>69390</v>
      </c>
      <c r="K47" s="130">
        <v>164787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7"/>
      <c r="H48" s="126"/>
      <c r="I48" s="117"/>
      <c r="J48" s="117"/>
      <c r="K48" s="13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7">
        <v>48757</v>
      </c>
      <c r="H49" s="126" t="s">
        <v>24</v>
      </c>
      <c r="I49" s="117"/>
      <c r="J49" s="117">
        <v>48757</v>
      </c>
      <c r="K49" s="130">
        <v>48757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7"/>
      <c r="H50" s="126"/>
      <c r="I50" s="117"/>
      <c r="J50" s="117"/>
      <c r="K50" s="13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7"/>
      <c r="H51" s="126"/>
      <c r="I51" s="117"/>
      <c r="J51" s="117"/>
      <c r="K51" s="13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7"/>
      <c r="H52" s="126"/>
      <c r="I52" s="117"/>
      <c r="J52" s="117"/>
      <c r="K52" s="13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7"/>
      <c r="H53" s="126"/>
      <c r="I53" s="117"/>
      <c r="J53" s="117"/>
      <c r="K53" s="13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7">
        <v>44642</v>
      </c>
      <c r="H54" s="126" t="s">
        <v>24</v>
      </c>
      <c r="I54" s="117"/>
      <c r="J54" s="117">
        <v>44642</v>
      </c>
      <c r="K54" s="130">
        <v>44642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7">
        <v>123993</v>
      </c>
      <c r="H55" s="126" t="s">
        <v>24</v>
      </c>
      <c r="I55" s="117"/>
      <c r="J55" s="117">
        <v>123993</v>
      </c>
      <c r="K55" s="130">
        <v>123993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7">
        <v>75623</v>
      </c>
      <c r="H56" s="126" t="s">
        <v>24</v>
      </c>
      <c r="I56" s="117"/>
      <c r="J56" s="117">
        <v>75623</v>
      </c>
      <c r="K56" s="130">
        <v>75623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7"/>
      <c r="H57" s="126"/>
      <c r="I57" s="117"/>
      <c r="J57" s="117"/>
      <c r="K57" s="13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7"/>
      <c r="H58" s="126"/>
      <c r="I58" s="117"/>
      <c r="J58" s="117"/>
      <c r="K58" s="13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7"/>
      <c r="H59" s="126"/>
      <c r="I59" s="117"/>
      <c r="J59" s="117"/>
      <c r="K59" s="13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7"/>
      <c r="H60" s="126"/>
      <c r="I60" s="117"/>
      <c r="J60" s="117"/>
      <c r="K60" s="13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7">
        <v>29175</v>
      </c>
      <c r="H61" s="126" t="s">
        <v>15</v>
      </c>
      <c r="I61" s="117">
        <v>29175</v>
      </c>
      <c r="J61" s="117"/>
      <c r="K61" s="130">
        <v>29175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7"/>
      <c r="H62" s="126"/>
      <c r="I62" s="117"/>
      <c r="J62" s="117"/>
      <c r="K62" s="13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7">
        <v>5167</v>
      </c>
      <c r="H63" s="126" t="s">
        <v>24</v>
      </c>
      <c r="I63" s="117"/>
      <c r="J63" s="117">
        <v>5167</v>
      </c>
      <c r="K63" s="130">
        <v>5167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0"/>
      <c r="H64" s="124"/>
      <c r="I64" s="130"/>
      <c r="J64" s="130"/>
      <c r="K64" s="13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0"/>
      <c r="H65" s="124"/>
      <c r="I65" s="130"/>
      <c r="J65" s="130"/>
      <c r="K65" s="13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0">
        <v>0</v>
      </c>
      <c r="H66" s="124"/>
      <c r="I66" s="130">
        <v>0</v>
      </c>
      <c r="J66" s="130">
        <v>0</v>
      </c>
      <c r="K66" s="13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17"/>
      <c r="H67" s="126"/>
      <c r="I67" s="117"/>
      <c r="J67" s="117"/>
      <c r="K67" s="13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17"/>
      <c r="H68" s="126"/>
      <c r="I68" s="117"/>
      <c r="J68" s="117"/>
      <c r="K68" s="13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17"/>
      <c r="H69" s="126"/>
      <c r="I69" s="117"/>
      <c r="J69" s="117"/>
      <c r="K69" s="13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0">
        <v>497733</v>
      </c>
      <c r="H70" s="124"/>
      <c r="I70" s="130">
        <v>156354</v>
      </c>
      <c r="J70" s="130">
        <v>341379</v>
      </c>
      <c r="K70" s="13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7"/>
      <c r="H71" s="126"/>
      <c r="I71" s="117"/>
      <c r="J71" s="117"/>
      <c r="K71" s="13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7">
        <v>239838</v>
      </c>
      <c r="H72" s="126"/>
      <c r="I72" s="117">
        <v>60163</v>
      </c>
      <c r="J72" s="117">
        <v>179675</v>
      </c>
      <c r="K72" s="130">
        <v>239838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7">
        <v>257895</v>
      </c>
      <c r="H73" s="126"/>
      <c r="I73" s="117">
        <v>96191</v>
      </c>
      <c r="J73" s="117">
        <v>161704</v>
      </c>
      <c r="K73" s="130">
        <v>257895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1982096</v>
      </c>
      <c r="H76" s="26"/>
      <c r="I76" s="95">
        <v>854538</v>
      </c>
      <c r="J76" s="95">
        <v>1127558</v>
      </c>
      <c r="K76" s="91">
        <v>1982096</v>
      </c>
      <c r="L76" s="27"/>
    </row>
    <row r="77" spans="1:12" ht="15.75" x14ac:dyDescent="0.25">
      <c r="F77" s="84" t="s">
        <v>200</v>
      </c>
      <c r="G77" s="96">
        <v>1982096</v>
      </c>
      <c r="H77" s="14"/>
      <c r="I77" s="86">
        <v>0.43112846199175014</v>
      </c>
      <c r="J77" s="86">
        <v>0.56887153800824986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'[31]CA2 Detail'!$V$121-'[31]CA2 Detail'!$I$203</f>
        <v>9403285.8200000003</v>
      </c>
      <c r="J83" s="88">
        <v>9.0876531497369711E-2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/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0">
    <cfRule type="cellIs" dxfId="1705" priority="119" operator="notEqual">
      <formula>G10</formula>
    </cfRule>
    <cfRule type="cellIs" dxfId="1704" priority="120" operator="equal">
      <formula>G10</formula>
    </cfRule>
  </conditionalFormatting>
  <conditionalFormatting sqref="K11">
    <cfRule type="cellIs" dxfId="1703" priority="117" operator="notEqual">
      <formula>G11</formula>
    </cfRule>
    <cfRule type="cellIs" dxfId="1702" priority="118" operator="equal">
      <formula>G11</formula>
    </cfRule>
  </conditionalFormatting>
  <conditionalFormatting sqref="K12">
    <cfRule type="cellIs" dxfId="1701" priority="115" operator="notEqual">
      <formula>G12</formula>
    </cfRule>
    <cfRule type="cellIs" dxfId="1700" priority="116" operator="equal">
      <formula>G12</formula>
    </cfRule>
  </conditionalFormatting>
  <conditionalFormatting sqref="K13">
    <cfRule type="cellIs" dxfId="1699" priority="113" operator="notEqual">
      <formula>G13</formula>
    </cfRule>
    <cfRule type="cellIs" dxfId="1698" priority="114" operator="equal">
      <formula>G13</formula>
    </cfRule>
  </conditionalFormatting>
  <conditionalFormatting sqref="K14">
    <cfRule type="cellIs" dxfId="1697" priority="111" operator="notEqual">
      <formula>G14</formula>
    </cfRule>
    <cfRule type="cellIs" dxfId="1696" priority="112" operator="equal">
      <formula>G14</formula>
    </cfRule>
  </conditionalFormatting>
  <conditionalFormatting sqref="K15">
    <cfRule type="cellIs" dxfId="1695" priority="109" operator="notEqual">
      <formula>G15</formula>
    </cfRule>
    <cfRule type="cellIs" dxfId="1694" priority="110" operator="equal">
      <formula>G15</formula>
    </cfRule>
  </conditionalFormatting>
  <conditionalFormatting sqref="K16">
    <cfRule type="cellIs" dxfId="1693" priority="107" operator="notEqual">
      <formula>G16</formula>
    </cfRule>
    <cfRule type="cellIs" dxfId="1692" priority="108" operator="equal">
      <formula>G16</formula>
    </cfRule>
  </conditionalFormatting>
  <conditionalFormatting sqref="K17">
    <cfRule type="cellIs" dxfId="1691" priority="105" operator="notEqual">
      <formula>G17</formula>
    </cfRule>
    <cfRule type="cellIs" dxfId="1690" priority="106" operator="equal">
      <formula>G17</formula>
    </cfRule>
  </conditionalFormatting>
  <conditionalFormatting sqref="K18">
    <cfRule type="cellIs" dxfId="1689" priority="103" operator="notEqual">
      <formula>G18</formula>
    </cfRule>
    <cfRule type="cellIs" dxfId="1688" priority="104" operator="equal">
      <formula>G18</formula>
    </cfRule>
  </conditionalFormatting>
  <conditionalFormatting sqref="K19">
    <cfRule type="cellIs" dxfId="1687" priority="101" operator="notEqual">
      <formula>G19</formula>
    </cfRule>
    <cfRule type="cellIs" dxfId="1686" priority="102" operator="equal">
      <formula>G19</formula>
    </cfRule>
  </conditionalFormatting>
  <conditionalFormatting sqref="K20">
    <cfRule type="cellIs" dxfId="1685" priority="99" operator="notEqual">
      <formula>G20</formula>
    </cfRule>
    <cfRule type="cellIs" dxfId="1684" priority="100" operator="equal">
      <formula>G20</formula>
    </cfRule>
  </conditionalFormatting>
  <conditionalFormatting sqref="K21">
    <cfRule type="cellIs" dxfId="1683" priority="97" operator="notEqual">
      <formula>G21</formula>
    </cfRule>
    <cfRule type="cellIs" dxfId="1682" priority="98" operator="equal">
      <formula>G21</formula>
    </cfRule>
  </conditionalFormatting>
  <conditionalFormatting sqref="K22">
    <cfRule type="cellIs" dxfId="1681" priority="95" operator="notEqual">
      <formula>G22</formula>
    </cfRule>
    <cfRule type="cellIs" dxfId="1680" priority="96" operator="equal">
      <formula>G22</formula>
    </cfRule>
  </conditionalFormatting>
  <conditionalFormatting sqref="K23">
    <cfRule type="cellIs" dxfId="1679" priority="93" operator="notEqual">
      <formula>G23</formula>
    </cfRule>
    <cfRule type="cellIs" dxfId="1678" priority="94" operator="equal">
      <formula>G23</formula>
    </cfRule>
  </conditionalFormatting>
  <conditionalFormatting sqref="K24">
    <cfRule type="cellIs" dxfId="1677" priority="91" operator="notEqual">
      <formula>G24</formula>
    </cfRule>
    <cfRule type="cellIs" dxfId="1676" priority="92" operator="equal">
      <formula>G24</formula>
    </cfRule>
  </conditionalFormatting>
  <conditionalFormatting sqref="K26">
    <cfRule type="cellIs" dxfId="1675" priority="89" operator="notEqual">
      <formula>G26</formula>
    </cfRule>
    <cfRule type="cellIs" dxfId="1674" priority="90" operator="equal">
      <formula>G26</formula>
    </cfRule>
  </conditionalFormatting>
  <conditionalFormatting sqref="K27">
    <cfRule type="cellIs" dxfId="1673" priority="87" operator="notEqual">
      <formula>G27</formula>
    </cfRule>
    <cfRule type="cellIs" dxfId="1672" priority="88" operator="equal">
      <formula>G27</formula>
    </cfRule>
  </conditionalFormatting>
  <conditionalFormatting sqref="K28">
    <cfRule type="cellIs" dxfId="1671" priority="85" operator="notEqual">
      <formula>G28</formula>
    </cfRule>
    <cfRule type="cellIs" dxfId="1670" priority="86" operator="equal">
      <formula>G28</formula>
    </cfRule>
  </conditionalFormatting>
  <conditionalFormatting sqref="K29">
    <cfRule type="cellIs" dxfId="1669" priority="83" operator="notEqual">
      <formula>G29</formula>
    </cfRule>
    <cfRule type="cellIs" dxfId="1668" priority="84" operator="equal">
      <formula>G29</formula>
    </cfRule>
  </conditionalFormatting>
  <conditionalFormatting sqref="K30">
    <cfRule type="cellIs" dxfId="1667" priority="81" operator="notEqual">
      <formula>G30</formula>
    </cfRule>
    <cfRule type="cellIs" dxfId="1666" priority="82" operator="equal">
      <formula>G30</formula>
    </cfRule>
  </conditionalFormatting>
  <conditionalFormatting sqref="K31">
    <cfRule type="cellIs" dxfId="1665" priority="79" operator="notEqual">
      <formula>G31</formula>
    </cfRule>
    <cfRule type="cellIs" dxfId="1664" priority="80" operator="equal">
      <formula>G31</formula>
    </cfRule>
  </conditionalFormatting>
  <conditionalFormatting sqref="K32">
    <cfRule type="cellIs" dxfId="1663" priority="77" operator="notEqual">
      <formula>G32</formula>
    </cfRule>
    <cfRule type="cellIs" dxfId="1662" priority="78" operator="equal">
      <formula>G32</formula>
    </cfRule>
  </conditionalFormatting>
  <conditionalFormatting sqref="K33">
    <cfRule type="cellIs" dxfId="1661" priority="75" operator="notEqual">
      <formula>G33</formula>
    </cfRule>
    <cfRule type="cellIs" dxfId="1660" priority="76" operator="equal">
      <formula>G33</formula>
    </cfRule>
  </conditionalFormatting>
  <conditionalFormatting sqref="K34">
    <cfRule type="cellIs" dxfId="1659" priority="73" operator="notEqual">
      <formula>G34</formula>
    </cfRule>
    <cfRule type="cellIs" dxfId="1658" priority="74" operator="equal">
      <formula>G34</formula>
    </cfRule>
  </conditionalFormatting>
  <conditionalFormatting sqref="K35">
    <cfRule type="cellIs" dxfId="1657" priority="71" operator="notEqual">
      <formula>G35</formula>
    </cfRule>
    <cfRule type="cellIs" dxfId="1656" priority="72" operator="equal">
      <formula>G35</formula>
    </cfRule>
  </conditionalFormatting>
  <conditionalFormatting sqref="K36">
    <cfRule type="cellIs" dxfId="1655" priority="69" operator="notEqual">
      <formula>G36</formula>
    </cfRule>
    <cfRule type="cellIs" dxfId="1654" priority="70" operator="equal">
      <formula>G36</formula>
    </cfRule>
  </conditionalFormatting>
  <conditionalFormatting sqref="K37">
    <cfRule type="cellIs" dxfId="1653" priority="67" operator="notEqual">
      <formula>G37</formula>
    </cfRule>
    <cfRule type="cellIs" dxfId="1652" priority="68" operator="equal">
      <formula>G37</formula>
    </cfRule>
  </conditionalFormatting>
  <conditionalFormatting sqref="K38">
    <cfRule type="cellIs" dxfId="1651" priority="65" operator="notEqual">
      <formula>G38</formula>
    </cfRule>
    <cfRule type="cellIs" dxfId="1650" priority="66" operator="equal">
      <formula>G38</formula>
    </cfRule>
  </conditionalFormatting>
  <conditionalFormatting sqref="K39">
    <cfRule type="cellIs" dxfId="1649" priority="63" operator="notEqual">
      <formula>G39</formula>
    </cfRule>
    <cfRule type="cellIs" dxfId="1648" priority="64" operator="equal">
      <formula>G39</formula>
    </cfRule>
  </conditionalFormatting>
  <conditionalFormatting sqref="K40">
    <cfRule type="cellIs" dxfId="1647" priority="61" operator="notEqual">
      <formula>G40</formula>
    </cfRule>
    <cfRule type="cellIs" dxfId="1646" priority="62" operator="equal">
      <formula>G40</formula>
    </cfRule>
  </conditionalFormatting>
  <conditionalFormatting sqref="K41">
    <cfRule type="cellIs" dxfId="1645" priority="59" operator="notEqual">
      <formula>G41</formula>
    </cfRule>
    <cfRule type="cellIs" dxfId="1644" priority="60" operator="equal">
      <formula>G41</formula>
    </cfRule>
  </conditionalFormatting>
  <conditionalFormatting sqref="K43">
    <cfRule type="cellIs" dxfId="1643" priority="57" operator="notEqual">
      <formula>G43</formula>
    </cfRule>
    <cfRule type="cellIs" dxfId="1642" priority="58" operator="equal">
      <formula>G43</formula>
    </cfRule>
  </conditionalFormatting>
  <conditionalFormatting sqref="K44">
    <cfRule type="cellIs" dxfId="1641" priority="55" operator="notEqual">
      <formula>G44</formula>
    </cfRule>
    <cfRule type="cellIs" dxfId="1640" priority="56" operator="equal">
      <formula>G44</formula>
    </cfRule>
  </conditionalFormatting>
  <conditionalFormatting sqref="K45">
    <cfRule type="cellIs" dxfId="1639" priority="53" operator="notEqual">
      <formula>G45</formula>
    </cfRule>
    <cfRule type="cellIs" dxfId="1638" priority="54" operator="equal">
      <formula>G45</formula>
    </cfRule>
  </conditionalFormatting>
  <conditionalFormatting sqref="K46">
    <cfRule type="cellIs" dxfId="1637" priority="51" operator="notEqual">
      <formula>G46</formula>
    </cfRule>
    <cfRule type="cellIs" dxfId="1636" priority="52" operator="equal">
      <formula>G46</formula>
    </cfRule>
  </conditionalFormatting>
  <conditionalFormatting sqref="K47">
    <cfRule type="cellIs" dxfId="1635" priority="49" operator="notEqual">
      <formula>G47</formula>
    </cfRule>
    <cfRule type="cellIs" dxfId="1634" priority="50" operator="equal">
      <formula>G47</formula>
    </cfRule>
  </conditionalFormatting>
  <conditionalFormatting sqref="K48">
    <cfRule type="cellIs" dxfId="1633" priority="47" operator="notEqual">
      <formula>G48</formula>
    </cfRule>
    <cfRule type="cellIs" dxfId="1632" priority="48" operator="equal">
      <formula>G48</formula>
    </cfRule>
  </conditionalFormatting>
  <conditionalFormatting sqref="K49">
    <cfRule type="cellIs" dxfId="1631" priority="45" operator="notEqual">
      <formula>G49</formula>
    </cfRule>
    <cfRule type="cellIs" dxfId="1630" priority="46" operator="equal">
      <formula>G49</formula>
    </cfRule>
  </conditionalFormatting>
  <conditionalFormatting sqref="K50">
    <cfRule type="cellIs" dxfId="1629" priority="43" operator="notEqual">
      <formula>G50</formula>
    </cfRule>
    <cfRule type="cellIs" dxfId="1628" priority="44" operator="equal">
      <formula>G50</formula>
    </cfRule>
  </conditionalFormatting>
  <conditionalFormatting sqref="K51">
    <cfRule type="cellIs" dxfId="1627" priority="41" operator="notEqual">
      <formula>G51</formula>
    </cfRule>
    <cfRule type="cellIs" dxfId="1626" priority="42" operator="equal">
      <formula>G51</formula>
    </cfRule>
  </conditionalFormatting>
  <conditionalFormatting sqref="K52">
    <cfRule type="cellIs" dxfId="1625" priority="39" operator="notEqual">
      <formula>G52</formula>
    </cfRule>
    <cfRule type="cellIs" dxfId="1624" priority="40" operator="equal">
      <formula>G52</formula>
    </cfRule>
  </conditionalFormatting>
  <conditionalFormatting sqref="K53">
    <cfRule type="cellIs" dxfId="1623" priority="37" operator="notEqual">
      <formula>G53</formula>
    </cfRule>
    <cfRule type="cellIs" dxfId="1622" priority="38" operator="equal">
      <formula>G53</formula>
    </cfRule>
  </conditionalFormatting>
  <conditionalFormatting sqref="K54">
    <cfRule type="cellIs" dxfId="1621" priority="35" operator="notEqual">
      <formula>G54</formula>
    </cfRule>
    <cfRule type="cellIs" dxfId="1620" priority="36" operator="equal">
      <formula>G54</formula>
    </cfRule>
  </conditionalFormatting>
  <conditionalFormatting sqref="K55">
    <cfRule type="cellIs" dxfId="1619" priority="33" operator="notEqual">
      <formula>G55</formula>
    </cfRule>
    <cfRule type="cellIs" dxfId="1618" priority="34" operator="equal">
      <formula>G55</formula>
    </cfRule>
  </conditionalFormatting>
  <conditionalFormatting sqref="K56">
    <cfRule type="cellIs" dxfId="1617" priority="31" operator="notEqual">
      <formula>G56</formula>
    </cfRule>
    <cfRule type="cellIs" dxfId="1616" priority="32" operator="equal">
      <formula>G56</formula>
    </cfRule>
  </conditionalFormatting>
  <conditionalFormatting sqref="K57">
    <cfRule type="cellIs" dxfId="1615" priority="29" operator="notEqual">
      <formula>G57</formula>
    </cfRule>
    <cfRule type="cellIs" dxfId="1614" priority="30" operator="equal">
      <formula>G57</formula>
    </cfRule>
  </conditionalFormatting>
  <conditionalFormatting sqref="K58">
    <cfRule type="cellIs" dxfId="1613" priority="27" operator="notEqual">
      <formula>G58</formula>
    </cfRule>
    <cfRule type="cellIs" dxfId="1612" priority="28" operator="equal">
      <formula>G58</formula>
    </cfRule>
  </conditionalFormatting>
  <conditionalFormatting sqref="K59">
    <cfRule type="cellIs" dxfId="1611" priority="25" operator="notEqual">
      <formula>G59</formula>
    </cfRule>
    <cfRule type="cellIs" dxfId="1610" priority="26" operator="equal">
      <formula>G59</formula>
    </cfRule>
  </conditionalFormatting>
  <conditionalFormatting sqref="K60">
    <cfRule type="cellIs" dxfId="1609" priority="23" operator="notEqual">
      <formula>G60</formula>
    </cfRule>
    <cfRule type="cellIs" dxfId="1608" priority="24" operator="equal">
      <formula>G60</formula>
    </cfRule>
  </conditionalFormatting>
  <conditionalFormatting sqref="K61">
    <cfRule type="cellIs" dxfId="1607" priority="21" operator="notEqual">
      <formula>G61</formula>
    </cfRule>
    <cfRule type="cellIs" dxfId="1606" priority="22" operator="equal">
      <formula>G61</formula>
    </cfRule>
  </conditionalFormatting>
  <conditionalFormatting sqref="K62">
    <cfRule type="cellIs" dxfId="1605" priority="19" operator="notEqual">
      <formula>G62</formula>
    </cfRule>
    <cfRule type="cellIs" dxfId="1604" priority="20" operator="equal">
      <formula>G62</formula>
    </cfRule>
  </conditionalFormatting>
  <conditionalFormatting sqref="K63">
    <cfRule type="cellIs" dxfId="1603" priority="17" operator="notEqual">
      <formula>G63</formula>
    </cfRule>
    <cfRule type="cellIs" dxfId="1602" priority="18" operator="equal">
      <formula>G63</formula>
    </cfRule>
  </conditionalFormatting>
  <conditionalFormatting sqref="K67">
    <cfRule type="cellIs" dxfId="1601" priority="15" operator="notEqual">
      <formula>G67</formula>
    </cfRule>
    <cfRule type="cellIs" dxfId="1600" priority="16" operator="equal">
      <formula>G67</formula>
    </cfRule>
  </conditionalFormatting>
  <conditionalFormatting sqref="K68">
    <cfRule type="cellIs" dxfId="1599" priority="13" operator="notEqual">
      <formula>G68</formula>
    </cfRule>
    <cfRule type="cellIs" dxfId="1598" priority="14" operator="equal">
      <formula>G68</formula>
    </cfRule>
  </conditionalFormatting>
  <conditionalFormatting sqref="K69">
    <cfRule type="cellIs" dxfId="1597" priority="11" operator="notEqual">
      <formula>G69</formula>
    </cfRule>
    <cfRule type="cellIs" dxfId="1596" priority="12" operator="equal">
      <formula>G69</formula>
    </cfRule>
  </conditionalFormatting>
  <conditionalFormatting sqref="K71">
    <cfRule type="cellIs" dxfId="1595" priority="9" operator="notEqual">
      <formula>G71</formula>
    </cfRule>
    <cfRule type="cellIs" dxfId="1594" priority="10" operator="equal">
      <formula>G71</formula>
    </cfRule>
  </conditionalFormatting>
  <conditionalFormatting sqref="K72">
    <cfRule type="cellIs" dxfId="1593" priority="7" operator="notEqual">
      <formula>G72</formula>
    </cfRule>
    <cfRule type="cellIs" dxfId="1592" priority="8" operator="equal">
      <formula>G72</formula>
    </cfRule>
  </conditionalFormatting>
  <conditionalFormatting sqref="K73">
    <cfRule type="cellIs" dxfId="1591" priority="5" operator="notEqual">
      <formula>G73</formula>
    </cfRule>
    <cfRule type="cellIs" dxfId="1590" priority="6" operator="equal">
      <formula>G73</formula>
    </cfRule>
  </conditionalFormatting>
  <conditionalFormatting sqref="K76">
    <cfRule type="cellIs" dxfId="1589" priority="3" operator="notEqual">
      <formula>G76</formula>
    </cfRule>
    <cfRule type="cellIs" dxfId="1588" priority="4" operator="equal">
      <formula>G76</formula>
    </cfRule>
  </conditionalFormatting>
  <conditionalFormatting sqref="K9">
    <cfRule type="cellIs" dxfId="1587" priority="121" operator="notEqual">
      <formula>G9</formula>
    </cfRule>
    <cfRule type="cellIs" dxfId="1586" priority="122" operator="equal">
      <formula>G9</formula>
    </cfRule>
  </conditionalFormatting>
  <conditionalFormatting sqref="G76">
    <cfRule type="cellIs" dxfId="1585" priority="1" operator="notEqual">
      <formula>$G$77</formula>
    </cfRule>
    <cfRule type="cellIs" dxfId="1584" priority="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162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958904.11</v>
      </c>
      <c r="H8" s="10"/>
      <c r="I8" s="91">
        <v>916528.33</v>
      </c>
      <c r="J8" s="91">
        <v>42375.78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28365.65</v>
      </c>
      <c r="H10" s="17" t="s">
        <v>15</v>
      </c>
      <c r="I10" s="92">
        <v>28365.65</v>
      </c>
      <c r="J10" s="92"/>
      <c r="K10" s="91">
        <v>28365.65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465173.01</v>
      </c>
      <c r="H11" s="17" t="s">
        <v>15</v>
      </c>
      <c r="I11" s="92">
        <v>465173.01</v>
      </c>
      <c r="J11" s="92"/>
      <c r="K11" s="91">
        <v>465173.01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261823.05</v>
      </c>
      <c r="H13" s="17" t="s">
        <v>15</v>
      </c>
      <c r="I13" s="92">
        <v>261823.05</v>
      </c>
      <c r="J13" s="92"/>
      <c r="K13" s="91">
        <v>261823.05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/>
      <c r="H14" s="17"/>
      <c r="I14" s="92"/>
      <c r="J14" s="92"/>
      <c r="K14" s="91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>
        <v>42375.78</v>
      </c>
      <c r="H15" s="17" t="s">
        <v>24</v>
      </c>
      <c r="I15" s="92"/>
      <c r="J15" s="92">
        <v>42375.78</v>
      </c>
      <c r="K15" s="91">
        <v>42375.78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161166.62</v>
      </c>
      <c r="H18" s="17" t="s">
        <v>15</v>
      </c>
      <c r="I18" s="92">
        <v>161166.62</v>
      </c>
      <c r="J18" s="92"/>
      <c r="K18" s="91">
        <v>161166.62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/>
      <c r="H20" s="17"/>
      <c r="I20" s="92"/>
      <c r="J20" s="92"/>
      <c r="K20" s="91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1536542.34</v>
      </c>
      <c r="H25" s="10"/>
      <c r="I25" s="91">
        <v>1351662.31</v>
      </c>
      <c r="J25" s="91">
        <v>184880.03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>
        <v>457157.71</v>
      </c>
      <c r="H26" s="17" t="s">
        <v>59</v>
      </c>
      <c r="I26" s="92">
        <v>356583.01</v>
      </c>
      <c r="J26" s="92">
        <v>100574.7</v>
      </c>
      <c r="K26" s="91">
        <v>457157.71</v>
      </c>
      <c r="L26" s="18" t="s">
        <v>322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0</v>
      </c>
      <c r="H28" s="17"/>
      <c r="I28" s="92"/>
      <c r="J28" s="92"/>
      <c r="K28" s="91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1045050.04</v>
      </c>
      <c r="H30" s="17" t="s">
        <v>59</v>
      </c>
      <c r="I30" s="92">
        <v>995079.3</v>
      </c>
      <c r="J30" s="92">
        <v>49970.74</v>
      </c>
      <c r="K30" s="91">
        <v>1045050.04</v>
      </c>
      <c r="L30" s="18" t="s">
        <v>323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/>
      <c r="H31" s="17"/>
      <c r="I31" s="92"/>
      <c r="J31" s="92"/>
      <c r="K31" s="91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/>
      <c r="K32" s="91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/>
      <c r="H33" s="17"/>
      <c r="I33" s="92"/>
      <c r="J33" s="92"/>
      <c r="K33" s="91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34334.589999999997</v>
      </c>
      <c r="H40" s="17" t="s">
        <v>24</v>
      </c>
      <c r="I40" s="92"/>
      <c r="J40" s="92">
        <v>34334.589999999997</v>
      </c>
      <c r="K40" s="91">
        <v>34334.589999999997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3932566.4200000004</v>
      </c>
      <c r="H42" s="10"/>
      <c r="I42" s="91">
        <v>1008818.5100000001</v>
      </c>
      <c r="J42" s="91">
        <v>2923747.9099999997</v>
      </c>
      <c r="K42" s="91"/>
      <c r="L42" s="15"/>
    </row>
    <row r="43" spans="1:12" ht="30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2263804.61</v>
      </c>
      <c r="H43" s="17" t="s">
        <v>59</v>
      </c>
      <c r="I43" s="92">
        <v>565951.15</v>
      </c>
      <c r="J43" s="92">
        <v>1697853.46</v>
      </c>
      <c r="K43" s="91">
        <v>2263804.61</v>
      </c>
      <c r="L43" s="18" t="s">
        <v>324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312362.77</v>
      </c>
      <c r="H44" s="17" t="s">
        <v>24</v>
      </c>
      <c r="I44" s="92"/>
      <c r="J44" s="92">
        <v>312362.77</v>
      </c>
      <c r="K44" s="91">
        <v>312362.77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278737.93</v>
      </c>
      <c r="H47" s="17" t="s">
        <v>15</v>
      </c>
      <c r="I47" s="92">
        <v>278737.93</v>
      </c>
      <c r="J47" s="92"/>
      <c r="K47" s="91">
        <v>278737.93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>
        <v>19525.18</v>
      </c>
      <c r="H48" s="17" t="s">
        <v>15</v>
      </c>
      <c r="I48" s="92">
        <v>19525.18</v>
      </c>
      <c r="J48" s="92"/>
      <c r="K48" s="91">
        <v>19525.18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115018.72</v>
      </c>
      <c r="H49" s="17" t="s">
        <v>15</v>
      </c>
      <c r="I49" s="92">
        <v>115018.72</v>
      </c>
      <c r="J49" s="92"/>
      <c r="K49" s="91">
        <v>115018.72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163330.60999999999</v>
      </c>
      <c r="H54" s="17" t="s">
        <v>24</v>
      </c>
      <c r="I54" s="92"/>
      <c r="J54" s="92">
        <v>163330.60999999999</v>
      </c>
      <c r="K54" s="91">
        <v>163330.60999999999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12889.54</v>
      </c>
      <c r="H55" s="17" t="s">
        <v>24</v>
      </c>
      <c r="I55" s="92"/>
      <c r="J55" s="92">
        <v>12889.54</v>
      </c>
      <c r="K55" s="91">
        <v>12889.54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>
        <v>342405.02</v>
      </c>
      <c r="H56" s="17" t="s">
        <v>24</v>
      </c>
      <c r="I56" s="92"/>
      <c r="J56" s="92">
        <v>342405.02</v>
      </c>
      <c r="K56" s="91">
        <v>342405.02</v>
      </c>
      <c r="L56" s="18"/>
    </row>
    <row r="57" spans="1:12" ht="30" x14ac:dyDescent="0.25">
      <c r="A57" s="10"/>
      <c r="B57" s="10"/>
      <c r="C57" s="11" t="s">
        <v>112</v>
      </c>
      <c r="D57" s="10"/>
      <c r="E57" s="10"/>
      <c r="F57" s="10" t="s">
        <v>113</v>
      </c>
      <c r="G57" s="92">
        <v>118342.14</v>
      </c>
      <c r="H57" s="17" t="s">
        <v>59</v>
      </c>
      <c r="I57" s="92">
        <v>29585.53</v>
      </c>
      <c r="J57" s="92">
        <v>88756.61</v>
      </c>
      <c r="K57" s="91">
        <v>118342.14</v>
      </c>
      <c r="L57" s="18" t="s">
        <v>324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/>
      <c r="H59" s="17"/>
      <c r="I59" s="92"/>
      <c r="J59" s="92"/>
      <c r="K59" s="91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11546.65</v>
      </c>
      <c r="H60" s="17" t="s">
        <v>24</v>
      </c>
      <c r="I60" s="92"/>
      <c r="J60" s="92">
        <v>11546.65</v>
      </c>
      <c r="K60" s="91">
        <v>11546.65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/>
      <c r="H61" s="17"/>
      <c r="I61" s="92"/>
      <c r="J61" s="92"/>
      <c r="K61" s="91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294603.25</v>
      </c>
      <c r="H62" s="17" t="s">
        <v>24</v>
      </c>
      <c r="I62" s="92"/>
      <c r="J62" s="92">
        <v>294603.25</v>
      </c>
      <c r="K62" s="91">
        <v>294603.25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/>
      <c r="H63" s="17"/>
      <c r="I63" s="92"/>
      <c r="J63" s="92"/>
      <c r="K63" s="91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728203.15999999992</v>
      </c>
      <c r="H70" s="10"/>
      <c r="I70" s="91">
        <v>0</v>
      </c>
      <c r="J70" s="91">
        <v>728203.15999999992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394396.75</v>
      </c>
      <c r="H72" s="17" t="s">
        <v>24</v>
      </c>
      <c r="I72" s="92"/>
      <c r="J72" s="92">
        <v>394396.75</v>
      </c>
      <c r="K72" s="91">
        <v>394396.75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333806.40999999997</v>
      </c>
      <c r="H73" s="17" t="s">
        <v>24</v>
      </c>
      <c r="I73" s="92"/>
      <c r="J73" s="92">
        <v>333806.40999999997</v>
      </c>
      <c r="K73" s="91">
        <v>333806.40999999997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7156216.0300000012</v>
      </c>
      <c r="H76" s="26"/>
      <c r="I76" s="95">
        <v>3277009.1500000004</v>
      </c>
      <c r="J76" s="95">
        <v>3879206.88</v>
      </c>
      <c r="K76" s="91">
        <v>7156216.0300000003</v>
      </c>
      <c r="L76" s="27"/>
    </row>
    <row r="77" spans="1:12" ht="15.75" x14ac:dyDescent="0.25">
      <c r="F77" s="84" t="s">
        <v>200</v>
      </c>
      <c r="G77" s="96">
        <v>7156216.0300000003</v>
      </c>
      <c r="H77" s="14"/>
      <c r="I77" s="86">
        <v>0.45792484970580183</v>
      </c>
      <c r="J77" s="86">
        <v>0.54207515029419806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'[32]CA2 Detail'!$V$121-'[32]CA2 Detail'!$I$203</f>
        <v>31077265.290000003</v>
      </c>
      <c r="J83" s="88">
        <v>0.10544715306898228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583" priority="119" operator="notEqual">
      <formula>G15</formula>
    </cfRule>
    <cfRule type="cellIs" dxfId="1582" priority="120" operator="equal">
      <formula>G15</formula>
    </cfRule>
  </conditionalFormatting>
  <conditionalFormatting sqref="K16">
    <cfRule type="cellIs" dxfId="1581" priority="117" operator="notEqual">
      <formula>G16</formula>
    </cfRule>
    <cfRule type="cellIs" dxfId="1580" priority="118" operator="equal">
      <formula>G16</formula>
    </cfRule>
  </conditionalFormatting>
  <conditionalFormatting sqref="K17">
    <cfRule type="cellIs" dxfId="1579" priority="115" operator="notEqual">
      <formula>G17</formula>
    </cfRule>
    <cfRule type="cellIs" dxfId="1578" priority="116" operator="equal">
      <formula>G17</formula>
    </cfRule>
  </conditionalFormatting>
  <conditionalFormatting sqref="K18">
    <cfRule type="cellIs" dxfId="1577" priority="113" operator="notEqual">
      <formula>G18</formula>
    </cfRule>
    <cfRule type="cellIs" dxfId="1576" priority="114" operator="equal">
      <formula>G18</formula>
    </cfRule>
  </conditionalFormatting>
  <conditionalFormatting sqref="K19">
    <cfRule type="cellIs" dxfId="1575" priority="111" operator="notEqual">
      <formula>G19</formula>
    </cfRule>
    <cfRule type="cellIs" dxfId="1574" priority="112" operator="equal">
      <formula>G19</formula>
    </cfRule>
  </conditionalFormatting>
  <conditionalFormatting sqref="K20">
    <cfRule type="cellIs" dxfId="1573" priority="109" operator="notEqual">
      <formula>G20</formula>
    </cfRule>
    <cfRule type="cellIs" dxfId="1572" priority="110" operator="equal">
      <formula>G20</formula>
    </cfRule>
  </conditionalFormatting>
  <conditionalFormatting sqref="K21">
    <cfRule type="cellIs" dxfId="1571" priority="107" operator="notEqual">
      <formula>G21</formula>
    </cfRule>
    <cfRule type="cellIs" dxfId="1570" priority="108" operator="equal">
      <formula>G21</formula>
    </cfRule>
  </conditionalFormatting>
  <conditionalFormatting sqref="K22">
    <cfRule type="cellIs" dxfId="1569" priority="105" operator="notEqual">
      <formula>G22</formula>
    </cfRule>
    <cfRule type="cellIs" dxfId="1568" priority="106" operator="equal">
      <formula>G22</formula>
    </cfRule>
  </conditionalFormatting>
  <conditionalFormatting sqref="K23">
    <cfRule type="cellIs" dxfId="1567" priority="103" operator="notEqual">
      <formula>G23</formula>
    </cfRule>
    <cfRule type="cellIs" dxfId="1566" priority="104" operator="equal">
      <formula>G23</formula>
    </cfRule>
  </conditionalFormatting>
  <conditionalFormatting sqref="K24">
    <cfRule type="cellIs" dxfId="1565" priority="101" operator="notEqual">
      <formula>G24</formula>
    </cfRule>
    <cfRule type="cellIs" dxfId="1564" priority="102" operator="equal">
      <formula>G24</formula>
    </cfRule>
  </conditionalFormatting>
  <conditionalFormatting sqref="K26">
    <cfRule type="cellIs" dxfId="1563" priority="99" operator="notEqual">
      <formula>G26</formula>
    </cfRule>
    <cfRule type="cellIs" dxfId="1562" priority="100" operator="equal">
      <formula>G26</formula>
    </cfRule>
  </conditionalFormatting>
  <conditionalFormatting sqref="K27">
    <cfRule type="cellIs" dxfId="1561" priority="97" operator="notEqual">
      <formula>G27</formula>
    </cfRule>
    <cfRule type="cellIs" dxfId="1560" priority="98" operator="equal">
      <formula>G27</formula>
    </cfRule>
  </conditionalFormatting>
  <conditionalFormatting sqref="K28">
    <cfRule type="cellIs" dxfId="1559" priority="95" operator="notEqual">
      <formula>G28</formula>
    </cfRule>
    <cfRule type="cellIs" dxfId="1558" priority="96" operator="equal">
      <formula>G28</formula>
    </cfRule>
  </conditionalFormatting>
  <conditionalFormatting sqref="K29">
    <cfRule type="cellIs" dxfId="1557" priority="93" operator="notEqual">
      <formula>G29</formula>
    </cfRule>
    <cfRule type="cellIs" dxfId="1556" priority="94" operator="equal">
      <formula>G29</formula>
    </cfRule>
  </conditionalFormatting>
  <conditionalFormatting sqref="K30">
    <cfRule type="cellIs" dxfId="1555" priority="91" operator="notEqual">
      <formula>G30</formula>
    </cfRule>
    <cfRule type="cellIs" dxfId="1554" priority="92" operator="equal">
      <formula>G30</formula>
    </cfRule>
  </conditionalFormatting>
  <conditionalFormatting sqref="K31">
    <cfRule type="cellIs" dxfId="1553" priority="89" operator="notEqual">
      <formula>G31</formula>
    </cfRule>
    <cfRule type="cellIs" dxfId="1552" priority="90" operator="equal">
      <formula>G31</formula>
    </cfRule>
  </conditionalFormatting>
  <conditionalFormatting sqref="K32">
    <cfRule type="cellIs" dxfId="1551" priority="87" operator="notEqual">
      <formula>G32</formula>
    </cfRule>
    <cfRule type="cellIs" dxfId="1550" priority="88" operator="equal">
      <formula>G32</formula>
    </cfRule>
  </conditionalFormatting>
  <conditionalFormatting sqref="K33">
    <cfRule type="cellIs" dxfId="1549" priority="85" operator="notEqual">
      <formula>G33</formula>
    </cfRule>
    <cfRule type="cellIs" dxfId="1548" priority="86" operator="equal">
      <formula>G33</formula>
    </cfRule>
  </conditionalFormatting>
  <conditionalFormatting sqref="K34">
    <cfRule type="cellIs" dxfId="1547" priority="83" operator="notEqual">
      <formula>G34</formula>
    </cfRule>
    <cfRule type="cellIs" dxfId="1546" priority="84" operator="equal">
      <formula>G34</formula>
    </cfRule>
  </conditionalFormatting>
  <conditionalFormatting sqref="K35">
    <cfRule type="cellIs" dxfId="1545" priority="81" operator="notEqual">
      <formula>G35</formula>
    </cfRule>
    <cfRule type="cellIs" dxfId="1544" priority="82" operator="equal">
      <formula>G35</formula>
    </cfRule>
  </conditionalFormatting>
  <conditionalFormatting sqref="K36">
    <cfRule type="cellIs" dxfId="1543" priority="79" operator="notEqual">
      <formula>G36</formula>
    </cfRule>
    <cfRule type="cellIs" dxfId="1542" priority="80" operator="equal">
      <formula>G36</formula>
    </cfRule>
  </conditionalFormatting>
  <conditionalFormatting sqref="K37">
    <cfRule type="cellIs" dxfId="1541" priority="77" operator="notEqual">
      <formula>G37</formula>
    </cfRule>
    <cfRule type="cellIs" dxfId="1540" priority="78" operator="equal">
      <formula>G37</formula>
    </cfRule>
  </conditionalFormatting>
  <conditionalFormatting sqref="K38">
    <cfRule type="cellIs" dxfId="1539" priority="75" operator="notEqual">
      <formula>G38</formula>
    </cfRule>
    <cfRule type="cellIs" dxfId="1538" priority="76" operator="equal">
      <formula>G38</formula>
    </cfRule>
  </conditionalFormatting>
  <conditionalFormatting sqref="K39">
    <cfRule type="cellIs" dxfId="1537" priority="73" operator="notEqual">
      <formula>G39</formula>
    </cfRule>
    <cfRule type="cellIs" dxfId="1536" priority="74" operator="equal">
      <formula>G39</formula>
    </cfRule>
  </conditionalFormatting>
  <conditionalFormatting sqref="K40">
    <cfRule type="cellIs" dxfId="1535" priority="71" operator="notEqual">
      <formula>G40</formula>
    </cfRule>
    <cfRule type="cellIs" dxfId="1534" priority="72" operator="equal">
      <formula>G40</formula>
    </cfRule>
  </conditionalFormatting>
  <conditionalFormatting sqref="K41">
    <cfRule type="cellIs" dxfId="1533" priority="69" operator="notEqual">
      <formula>G41</formula>
    </cfRule>
    <cfRule type="cellIs" dxfId="1532" priority="70" operator="equal">
      <formula>G41</formula>
    </cfRule>
  </conditionalFormatting>
  <conditionalFormatting sqref="K43">
    <cfRule type="cellIs" dxfId="1531" priority="67" operator="notEqual">
      <formula>G43</formula>
    </cfRule>
    <cfRule type="cellIs" dxfId="1530" priority="68" operator="equal">
      <formula>G43</formula>
    </cfRule>
  </conditionalFormatting>
  <conditionalFormatting sqref="K44">
    <cfRule type="cellIs" dxfId="1529" priority="65" operator="notEqual">
      <formula>G44</formula>
    </cfRule>
    <cfRule type="cellIs" dxfId="1528" priority="66" operator="equal">
      <formula>G44</formula>
    </cfRule>
  </conditionalFormatting>
  <conditionalFormatting sqref="K45">
    <cfRule type="cellIs" dxfId="1527" priority="63" operator="notEqual">
      <formula>G45</formula>
    </cfRule>
    <cfRule type="cellIs" dxfId="1526" priority="64" operator="equal">
      <formula>G45</formula>
    </cfRule>
  </conditionalFormatting>
  <conditionalFormatting sqref="K46">
    <cfRule type="cellIs" dxfId="1525" priority="61" operator="notEqual">
      <formula>G46</formula>
    </cfRule>
    <cfRule type="cellIs" dxfId="1524" priority="62" operator="equal">
      <formula>G46</formula>
    </cfRule>
  </conditionalFormatting>
  <conditionalFormatting sqref="K47">
    <cfRule type="cellIs" dxfId="1523" priority="59" operator="notEqual">
      <formula>G47</formula>
    </cfRule>
    <cfRule type="cellIs" dxfId="1522" priority="60" operator="equal">
      <formula>G47</formula>
    </cfRule>
  </conditionalFormatting>
  <conditionalFormatting sqref="K48">
    <cfRule type="cellIs" dxfId="1521" priority="57" operator="notEqual">
      <formula>G48</formula>
    </cfRule>
    <cfRule type="cellIs" dxfId="1520" priority="58" operator="equal">
      <formula>G48</formula>
    </cfRule>
  </conditionalFormatting>
  <conditionalFormatting sqref="K49">
    <cfRule type="cellIs" dxfId="1519" priority="55" operator="notEqual">
      <formula>G49</formula>
    </cfRule>
    <cfRule type="cellIs" dxfId="1518" priority="56" operator="equal">
      <formula>G49</formula>
    </cfRule>
  </conditionalFormatting>
  <conditionalFormatting sqref="K50">
    <cfRule type="cellIs" dxfId="1517" priority="53" operator="notEqual">
      <formula>G50</formula>
    </cfRule>
    <cfRule type="cellIs" dxfId="1516" priority="54" operator="equal">
      <formula>G50</formula>
    </cfRule>
  </conditionalFormatting>
  <conditionalFormatting sqref="K51">
    <cfRule type="cellIs" dxfId="1515" priority="51" operator="notEqual">
      <formula>G51</formula>
    </cfRule>
    <cfRule type="cellIs" dxfId="1514" priority="52" operator="equal">
      <formula>G51</formula>
    </cfRule>
  </conditionalFormatting>
  <conditionalFormatting sqref="K52">
    <cfRule type="cellIs" dxfId="1513" priority="49" operator="notEqual">
      <formula>G52</formula>
    </cfRule>
    <cfRule type="cellIs" dxfId="1512" priority="50" operator="equal">
      <formula>G52</formula>
    </cfRule>
  </conditionalFormatting>
  <conditionalFormatting sqref="K53">
    <cfRule type="cellIs" dxfId="1511" priority="47" operator="notEqual">
      <formula>G53</formula>
    </cfRule>
    <cfRule type="cellIs" dxfId="1510" priority="48" operator="equal">
      <formula>G53</formula>
    </cfRule>
  </conditionalFormatting>
  <conditionalFormatting sqref="K54">
    <cfRule type="cellIs" dxfId="1509" priority="45" operator="notEqual">
      <formula>G54</formula>
    </cfRule>
    <cfRule type="cellIs" dxfId="1508" priority="46" operator="equal">
      <formula>G54</formula>
    </cfRule>
  </conditionalFormatting>
  <conditionalFormatting sqref="K55">
    <cfRule type="cellIs" dxfId="1507" priority="43" operator="notEqual">
      <formula>G55</formula>
    </cfRule>
    <cfRule type="cellIs" dxfId="1506" priority="44" operator="equal">
      <formula>G55</formula>
    </cfRule>
  </conditionalFormatting>
  <conditionalFormatting sqref="K56">
    <cfRule type="cellIs" dxfId="1505" priority="41" operator="notEqual">
      <formula>G56</formula>
    </cfRule>
    <cfRule type="cellIs" dxfId="1504" priority="42" operator="equal">
      <formula>G56</formula>
    </cfRule>
  </conditionalFormatting>
  <conditionalFormatting sqref="K57">
    <cfRule type="cellIs" dxfId="1503" priority="39" operator="notEqual">
      <formula>G57</formula>
    </cfRule>
    <cfRule type="cellIs" dxfId="1502" priority="40" operator="equal">
      <formula>G57</formula>
    </cfRule>
  </conditionalFormatting>
  <conditionalFormatting sqref="K58">
    <cfRule type="cellIs" dxfId="1501" priority="37" operator="notEqual">
      <formula>G58</formula>
    </cfRule>
    <cfRule type="cellIs" dxfId="1500" priority="38" operator="equal">
      <formula>G58</formula>
    </cfRule>
  </conditionalFormatting>
  <conditionalFormatting sqref="K59">
    <cfRule type="cellIs" dxfId="1499" priority="35" operator="notEqual">
      <formula>G59</formula>
    </cfRule>
    <cfRule type="cellIs" dxfId="1498" priority="36" operator="equal">
      <formula>G59</formula>
    </cfRule>
  </conditionalFormatting>
  <conditionalFormatting sqref="K60">
    <cfRule type="cellIs" dxfId="1497" priority="33" operator="notEqual">
      <formula>G60</formula>
    </cfRule>
    <cfRule type="cellIs" dxfId="1496" priority="34" operator="equal">
      <formula>G60</formula>
    </cfRule>
  </conditionalFormatting>
  <conditionalFormatting sqref="K61">
    <cfRule type="cellIs" dxfId="1495" priority="31" operator="notEqual">
      <formula>G61</formula>
    </cfRule>
    <cfRule type="cellIs" dxfId="1494" priority="32" operator="equal">
      <formula>G61</formula>
    </cfRule>
  </conditionalFormatting>
  <conditionalFormatting sqref="K62">
    <cfRule type="cellIs" dxfId="1493" priority="29" operator="notEqual">
      <formula>G62</formula>
    </cfRule>
    <cfRule type="cellIs" dxfId="1492" priority="30" operator="equal">
      <formula>G62</formula>
    </cfRule>
  </conditionalFormatting>
  <conditionalFormatting sqref="K63">
    <cfRule type="cellIs" dxfId="1491" priority="27" operator="notEqual">
      <formula>G63</formula>
    </cfRule>
    <cfRule type="cellIs" dxfId="1490" priority="28" operator="equal">
      <formula>G63</formula>
    </cfRule>
  </conditionalFormatting>
  <conditionalFormatting sqref="K67">
    <cfRule type="cellIs" dxfId="1489" priority="25" operator="notEqual">
      <formula>G67</formula>
    </cfRule>
    <cfRule type="cellIs" dxfId="1488" priority="26" operator="equal">
      <formula>G67</formula>
    </cfRule>
  </conditionalFormatting>
  <conditionalFormatting sqref="K68">
    <cfRule type="cellIs" dxfId="1487" priority="23" operator="notEqual">
      <formula>G68</formula>
    </cfRule>
    <cfRule type="cellIs" dxfId="1486" priority="24" operator="equal">
      <formula>G68</formula>
    </cfRule>
  </conditionalFormatting>
  <conditionalFormatting sqref="K69">
    <cfRule type="cellIs" dxfId="1485" priority="21" operator="notEqual">
      <formula>G69</formula>
    </cfRule>
    <cfRule type="cellIs" dxfId="1484" priority="22" operator="equal">
      <formula>G69</formula>
    </cfRule>
  </conditionalFormatting>
  <conditionalFormatting sqref="K71">
    <cfRule type="cellIs" dxfId="1483" priority="19" operator="notEqual">
      <formula>G71</formula>
    </cfRule>
    <cfRule type="cellIs" dxfId="1482" priority="20" operator="equal">
      <formula>G71</formula>
    </cfRule>
  </conditionalFormatting>
  <conditionalFormatting sqref="K72">
    <cfRule type="cellIs" dxfId="1481" priority="17" operator="notEqual">
      <formula>G72</formula>
    </cfRule>
    <cfRule type="cellIs" dxfId="1480" priority="18" operator="equal">
      <formula>G72</formula>
    </cfRule>
  </conditionalFormatting>
  <conditionalFormatting sqref="K73">
    <cfRule type="cellIs" dxfId="1479" priority="15" operator="notEqual">
      <formula>G73</formula>
    </cfRule>
    <cfRule type="cellIs" dxfId="1478" priority="16" operator="equal">
      <formula>G73</formula>
    </cfRule>
  </conditionalFormatting>
  <conditionalFormatting sqref="K76">
    <cfRule type="cellIs" dxfId="1477" priority="13" operator="notEqual">
      <formula>G76</formula>
    </cfRule>
    <cfRule type="cellIs" dxfId="1476" priority="14" operator="equal">
      <formula>G76</formula>
    </cfRule>
  </conditionalFormatting>
  <conditionalFormatting sqref="K9">
    <cfRule type="cellIs" dxfId="1475" priority="131" operator="notEqual">
      <formula>G9</formula>
    </cfRule>
    <cfRule type="cellIs" dxfId="1474" priority="132" operator="equal">
      <formula>G9</formula>
    </cfRule>
  </conditionalFormatting>
  <conditionalFormatting sqref="K10">
    <cfRule type="cellIs" dxfId="1473" priority="129" operator="notEqual">
      <formula>G10</formula>
    </cfRule>
    <cfRule type="cellIs" dxfId="1472" priority="130" operator="equal">
      <formula>G10</formula>
    </cfRule>
  </conditionalFormatting>
  <conditionalFormatting sqref="K11">
    <cfRule type="cellIs" dxfId="1471" priority="127" operator="notEqual">
      <formula>G11</formula>
    </cfRule>
    <cfRule type="cellIs" dxfId="1470" priority="128" operator="equal">
      <formula>G11</formula>
    </cfRule>
  </conditionalFormatting>
  <conditionalFormatting sqref="K12">
    <cfRule type="cellIs" dxfId="1469" priority="125" operator="notEqual">
      <formula>G12</formula>
    </cfRule>
    <cfRule type="cellIs" dxfId="1468" priority="126" operator="equal">
      <formula>G12</formula>
    </cfRule>
  </conditionalFormatting>
  <conditionalFormatting sqref="K13">
    <cfRule type="cellIs" dxfId="1467" priority="123" operator="notEqual">
      <formula>G13</formula>
    </cfRule>
    <cfRule type="cellIs" dxfId="1466" priority="124" operator="equal">
      <formula>G13</formula>
    </cfRule>
  </conditionalFormatting>
  <conditionalFormatting sqref="K14">
    <cfRule type="cellIs" dxfId="1465" priority="121" operator="notEqual">
      <formula>G14</formula>
    </cfRule>
    <cfRule type="cellIs" dxfId="1464" priority="122" operator="equal">
      <formula>G14</formula>
    </cfRule>
  </conditionalFormatting>
  <conditionalFormatting sqref="G76">
    <cfRule type="cellIs" dxfId="1463" priority="11" operator="notEqual">
      <formula>$G$77</formula>
    </cfRule>
    <cfRule type="cellIs" dxfId="146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B5F4366-7BAA-48CE-AE0B-E907257F4756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321E21-7BE9-4390-95B9-16391D3D890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F5D17D2-F756-4C25-B8C3-8F3D125D9721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5E7FB84-BA2F-4E0A-ABAA-D5461E3FEB9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59CE7F8-E2B1-4B73-9062-B60BA47EF211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EC9C27E3-114C-4676-A2DB-8A5DA3DC36C4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C721E1C-4B28-4031-85D6-FB1E4CFBDA2F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0A81FAF8-CC60-4413-B009-901114FDFD8A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765A72-DBD2-4AEB-A9DE-AD1919E34B3E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62F50B0-F3AF-4667-A843-F45BB4F1D1B0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163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f>SUM(G9:G24)</f>
        <v>1645468.53</v>
      </c>
      <c r="H8" s="10"/>
      <c r="I8" s="91">
        <f>SUM(I9:I24)</f>
        <v>1111052.08</v>
      </c>
      <c r="J8" s="91">
        <f>SUM(J9:J24)</f>
        <v>534416.44999999995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f t="shared" ref="K9:K63" si="0">I9+J9</f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132252.21</v>
      </c>
      <c r="H10" s="17" t="s">
        <v>15</v>
      </c>
      <c r="I10" s="92">
        <v>132252.21</v>
      </c>
      <c r="J10" s="92"/>
      <c r="K10" s="91">
        <f t="shared" si="0"/>
        <v>132252.21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372018.06</v>
      </c>
      <c r="H11" s="17" t="s">
        <v>15</v>
      </c>
      <c r="I11" s="92">
        <v>372018.06</v>
      </c>
      <c r="J11" s="92"/>
      <c r="K11" s="91">
        <f t="shared" si="0"/>
        <v>372018.06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f t="shared" si="0"/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f>606781.82-0.01</f>
        <v>606781.80999999994</v>
      </c>
      <c r="H13" s="17" t="s">
        <v>15</v>
      </c>
      <c r="I13" s="92">
        <f>606781.82-0.01</f>
        <v>606781.80999999994</v>
      </c>
      <c r="J13" s="92"/>
      <c r="K13" s="91">
        <f t="shared" si="0"/>
        <v>606781.80999999994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/>
      <c r="H14" s="17"/>
      <c r="I14" s="92"/>
      <c r="J14" s="92"/>
      <c r="K14" s="91">
        <f t="shared" si="0"/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f t="shared" si="0"/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f t="shared" si="0"/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f t="shared" si="0"/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276666.38</v>
      </c>
      <c r="H18" s="17" t="s">
        <v>24</v>
      </c>
      <c r="I18" s="92"/>
      <c r="J18" s="92">
        <v>276666.38</v>
      </c>
      <c r="K18" s="91">
        <f t="shared" si="0"/>
        <v>276666.38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f t="shared" si="0"/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257750.07</v>
      </c>
      <c r="H20" s="17" t="s">
        <v>24</v>
      </c>
      <c r="I20" s="92"/>
      <c r="J20" s="92">
        <v>257750.07</v>
      </c>
      <c r="K20" s="91">
        <f t="shared" si="0"/>
        <v>257750.07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f t="shared" si="0"/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f t="shared" si="0"/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f t="shared" si="0"/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f t="shared" si="0"/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f>SUM(G26:G41)</f>
        <v>2410700.7400000002</v>
      </c>
      <c r="H25" s="10"/>
      <c r="I25" s="91">
        <f>SUM(I26:I41)</f>
        <v>981548.40999999992</v>
      </c>
      <c r="J25" s="91">
        <f>SUM(J26:J41)</f>
        <v>1429152.33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f t="shared" si="0"/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f t="shared" si="0"/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f>505860.24+0.01</f>
        <v>505860.25</v>
      </c>
      <c r="H28" s="17" t="s">
        <v>59</v>
      </c>
      <c r="I28" s="92">
        <f>255084.53+0.01</f>
        <v>255084.54</v>
      </c>
      <c r="J28" s="92">
        <v>250775.71</v>
      </c>
      <c r="K28" s="91">
        <f t="shared" si="0"/>
        <v>505860.25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>
        <v>66398.7</v>
      </c>
      <c r="H29" s="17" t="s">
        <v>15</v>
      </c>
      <c r="I29" s="92">
        <v>66398.7</v>
      </c>
      <c r="J29" s="92"/>
      <c r="K29" s="91">
        <f t="shared" si="0"/>
        <v>66398.7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/>
      <c r="H30" s="17"/>
      <c r="I30" s="92"/>
      <c r="J30" s="92"/>
      <c r="K30" s="91">
        <f t="shared" si="0"/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209867.35</v>
      </c>
      <c r="H31" s="17" t="s">
        <v>15</v>
      </c>
      <c r="I31" s="92">
        <v>209867.35</v>
      </c>
      <c r="J31" s="92"/>
      <c r="K31" s="91">
        <f t="shared" si="0"/>
        <v>209867.35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>
        <v>669214.67000000004</v>
      </c>
      <c r="H32" s="17" t="s">
        <v>24</v>
      </c>
      <c r="I32" s="92"/>
      <c r="J32" s="92">
        <v>669214.67000000004</v>
      </c>
      <c r="K32" s="91">
        <f t="shared" si="0"/>
        <v>669214.67000000004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/>
      <c r="H33" s="17"/>
      <c r="I33" s="92"/>
      <c r="J33" s="92"/>
      <c r="K33" s="91">
        <f t="shared" si="0"/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f t="shared" si="0"/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>
        <v>450197.82</v>
      </c>
      <c r="H35" s="17" t="s">
        <v>15</v>
      </c>
      <c r="I35" s="92">
        <v>450197.82</v>
      </c>
      <c r="J35" s="92"/>
      <c r="K35" s="91">
        <f t="shared" si="0"/>
        <v>450197.82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f t="shared" si="0"/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f t="shared" si="0"/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f t="shared" si="0"/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f t="shared" si="0"/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214084.89</v>
      </c>
      <c r="H40" s="17" t="s">
        <v>24</v>
      </c>
      <c r="I40" s="92"/>
      <c r="J40" s="92">
        <v>214084.89</v>
      </c>
      <c r="K40" s="91">
        <f t="shared" si="0"/>
        <v>214084.89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>
        <v>295077.06</v>
      </c>
      <c r="H41" s="17" t="s">
        <v>24</v>
      </c>
      <c r="I41" s="92"/>
      <c r="J41" s="92">
        <v>295077.06</v>
      </c>
      <c r="K41" s="91">
        <f t="shared" si="0"/>
        <v>295077.06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f>SUM(G43:G63)</f>
        <v>5104333.78</v>
      </c>
      <c r="H42" s="10"/>
      <c r="I42" s="91">
        <f>SUM(I43:I63)</f>
        <v>2308609.7500000005</v>
      </c>
      <c r="J42" s="91">
        <f>SUM(J43:J63)</f>
        <v>2795724.03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f>1152298.47+0.01</f>
        <v>1152298.48</v>
      </c>
      <c r="H43" s="17" t="s">
        <v>24</v>
      </c>
      <c r="I43" s="92"/>
      <c r="J43" s="92">
        <f>1152298.47+0.01</f>
        <v>1152298.48</v>
      </c>
      <c r="K43" s="91">
        <f t="shared" si="0"/>
        <v>1152298.48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156037.70000000001</v>
      </c>
      <c r="H44" s="17" t="s">
        <v>15</v>
      </c>
      <c r="I44" s="92">
        <v>156037.70000000001</v>
      </c>
      <c r="J44" s="92"/>
      <c r="K44" s="91">
        <f t="shared" si="0"/>
        <v>156037.70000000001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>
        <v>99427.68</v>
      </c>
      <c r="H45" s="17" t="s">
        <v>24</v>
      </c>
      <c r="I45" s="92"/>
      <c r="J45" s="92">
        <v>99427.68</v>
      </c>
      <c r="K45" s="91">
        <f t="shared" si="0"/>
        <v>99427.68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>
        <v>218893.07</v>
      </c>
      <c r="H46" s="17" t="s">
        <v>24</v>
      </c>
      <c r="I46" s="92"/>
      <c r="J46" s="92">
        <v>218893.07</v>
      </c>
      <c r="K46" s="91">
        <f t="shared" si="0"/>
        <v>218893.07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f>1405677.82</f>
        <v>1405677.82</v>
      </c>
      <c r="H47" s="17" t="s">
        <v>15</v>
      </c>
      <c r="I47" s="92">
        <f>1405677.82</f>
        <v>1405677.82</v>
      </c>
      <c r="J47" s="92"/>
      <c r="K47" s="91">
        <f t="shared" si="0"/>
        <v>1405677.82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f t="shared" si="0"/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366662.08</v>
      </c>
      <c r="H49" s="17" t="s">
        <v>15</v>
      </c>
      <c r="I49" s="92">
        <v>366662.08</v>
      </c>
      <c r="J49" s="92"/>
      <c r="K49" s="91">
        <f t="shared" si="0"/>
        <v>366662.08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>
        <v>283716.76</v>
      </c>
      <c r="H50" s="17" t="s">
        <v>15</v>
      </c>
      <c r="I50" s="92">
        <v>283716.76</v>
      </c>
      <c r="J50" s="92"/>
      <c r="K50" s="91">
        <f t="shared" si="0"/>
        <v>283716.76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f t="shared" si="0"/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f t="shared" si="0"/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>
        <v>96515.39</v>
      </c>
      <c r="H53" s="17" t="s">
        <v>15</v>
      </c>
      <c r="I53" s="92">
        <v>96515.39</v>
      </c>
      <c r="J53" s="92"/>
      <c r="K53" s="91">
        <f t="shared" si="0"/>
        <v>96515.39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/>
      <c r="H54" s="17"/>
      <c r="I54" s="92"/>
      <c r="J54" s="92"/>
      <c r="K54" s="91">
        <f t="shared" si="0"/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/>
      <c r="H55" s="17"/>
      <c r="I55" s="92"/>
      <c r="J55" s="92"/>
      <c r="K55" s="91">
        <f t="shared" si="0"/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>
        <v>369559.01</v>
      </c>
      <c r="H56" s="17" t="s">
        <v>24</v>
      </c>
      <c r="I56" s="92"/>
      <c r="J56" s="92">
        <v>369559.01</v>
      </c>
      <c r="K56" s="91">
        <f t="shared" si="0"/>
        <v>369559.01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>
        <v>400</v>
      </c>
      <c r="H57" s="17" t="s">
        <v>24</v>
      </c>
      <c r="I57" s="92"/>
      <c r="J57" s="92">
        <v>400</v>
      </c>
      <c r="K57" s="91">
        <f t="shared" si="0"/>
        <v>400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f t="shared" si="0"/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>
        <v>654773.01</v>
      </c>
      <c r="H59" s="17" t="s">
        <v>24</v>
      </c>
      <c r="I59" s="92"/>
      <c r="J59" s="92">
        <v>654773.01</v>
      </c>
      <c r="K59" s="91">
        <f t="shared" si="0"/>
        <v>654773.01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94.31</v>
      </c>
      <c r="H60" s="17" t="s">
        <v>24</v>
      </c>
      <c r="I60" s="92"/>
      <c r="J60" s="92">
        <v>94.31</v>
      </c>
      <c r="K60" s="91">
        <f t="shared" si="0"/>
        <v>94.31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183561.11</v>
      </c>
      <c r="H61" s="17" t="s">
        <v>24</v>
      </c>
      <c r="I61" s="92"/>
      <c r="J61" s="92">
        <v>183561.11</v>
      </c>
      <c r="K61" s="91">
        <f t="shared" si="0"/>
        <v>183561.11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/>
      <c r="H62" s="17"/>
      <c r="I62" s="92"/>
      <c r="J62" s="92"/>
      <c r="K62" s="91">
        <f t="shared" si="0"/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116717.36</v>
      </c>
      <c r="H63" s="17" t="s">
        <v>24</v>
      </c>
      <c r="I63" s="92"/>
      <c r="J63" s="92">
        <v>116717.36</v>
      </c>
      <c r="K63" s="91">
        <f t="shared" si="0"/>
        <v>116717.36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f>SUM(G67:G69)</f>
        <v>0</v>
      </c>
      <c r="H66" s="10"/>
      <c r="I66" s="91">
        <f>SUM(I67:I69)</f>
        <v>0</v>
      </c>
      <c r="J66" s="91">
        <f>SUM(J67:J69)</f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f t="shared" ref="K67:K69" si="1">I67+J67</f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f t="shared" si="1"/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f t="shared" si="1"/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f>SUM(G71:G73)</f>
        <v>2817502.22</v>
      </c>
      <c r="H70" s="10"/>
      <c r="I70" s="91">
        <f>SUM(I71:I73)</f>
        <v>0</v>
      </c>
      <c r="J70" s="91">
        <f>SUM(J71:J73)</f>
        <v>2817502.22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f t="shared" ref="K71:K73" si="2">I71+J71</f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2310103.9900000002</v>
      </c>
      <c r="H72" s="17" t="s">
        <v>24</v>
      </c>
      <c r="I72" s="92"/>
      <c r="J72" s="92">
        <v>2310103.9900000002</v>
      </c>
      <c r="K72" s="91">
        <f t="shared" si="2"/>
        <v>2310103.9900000002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507398.23</v>
      </c>
      <c r="H73" s="17" t="s">
        <v>24</v>
      </c>
      <c r="I73" s="92"/>
      <c r="J73" s="92">
        <v>507398.23</v>
      </c>
      <c r="K73" s="91">
        <f t="shared" si="2"/>
        <v>507398.23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1">
        <f>G8+G25+G42+G66+G70</f>
        <v>11978005.270000001</v>
      </c>
      <c r="H76" s="121"/>
      <c r="I76" s="95">
        <f>I8+I25+I42+I66+I70</f>
        <v>4401210.24</v>
      </c>
      <c r="J76" s="95">
        <f>J8+J25+J42+J66+J70</f>
        <v>7576795.0299999993</v>
      </c>
      <c r="K76" s="91">
        <f t="shared" ref="K76" si="3">I76+J76</f>
        <v>11978005.27</v>
      </c>
      <c r="L76" s="27"/>
    </row>
    <row r="77" spans="1:12" ht="15.75" x14ac:dyDescent="0.25">
      <c r="F77" s="84" t="s">
        <v>200</v>
      </c>
      <c r="G77" s="96">
        <f>'[34]CA2 Detail'!K173</f>
        <v>11978005.27</v>
      </c>
      <c r="H77" s="14"/>
      <c r="I77" s="122">
        <f>I76/G76</f>
        <v>0.36744100046634892</v>
      </c>
      <c r="J77" s="122">
        <f>J76/G76</f>
        <v>0.63255899953365091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'[34]CA2 Detail'!$V$121-'[34]CA2 Detail'!$I$203</f>
        <v>113346538.34560972</v>
      </c>
      <c r="J83" s="88">
        <v>3.8829683766610355E-2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451" priority="131" operator="notEqual">
      <formula>G9</formula>
    </cfRule>
    <cfRule type="cellIs" dxfId="1450" priority="132" operator="equal">
      <formula>G9</formula>
    </cfRule>
  </conditionalFormatting>
  <conditionalFormatting sqref="K76">
    <cfRule type="cellIs" dxfId="1449" priority="13" operator="notEqual">
      <formula>G76</formula>
    </cfRule>
    <cfRule type="cellIs" dxfId="1448" priority="14" operator="equal">
      <formula>G76</formula>
    </cfRule>
  </conditionalFormatting>
  <conditionalFormatting sqref="K10">
    <cfRule type="cellIs" dxfId="1447" priority="129" operator="notEqual">
      <formula>G10</formula>
    </cfRule>
    <cfRule type="cellIs" dxfId="1446" priority="130" operator="equal">
      <formula>G10</formula>
    </cfRule>
  </conditionalFormatting>
  <conditionalFormatting sqref="K11">
    <cfRule type="cellIs" dxfId="1445" priority="127" operator="notEqual">
      <formula>G11</formula>
    </cfRule>
    <cfRule type="cellIs" dxfId="1444" priority="128" operator="equal">
      <formula>G11</formula>
    </cfRule>
  </conditionalFormatting>
  <conditionalFormatting sqref="K12">
    <cfRule type="cellIs" dxfId="1443" priority="125" operator="notEqual">
      <formula>G12</formula>
    </cfRule>
    <cfRule type="cellIs" dxfId="1442" priority="126" operator="equal">
      <formula>G12</formula>
    </cfRule>
  </conditionalFormatting>
  <conditionalFormatting sqref="K13">
    <cfRule type="cellIs" dxfId="1441" priority="123" operator="notEqual">
      <formula>G13</formula>
    </cfRule>
    <cfRule type="cellIs" dxfId="1440" priority="124" operator="equal">
      <formula>G13</formula>
    </cfRule>
  </conditionalFormatting>
  <conditionalFormatting sqref="K14">
    <cfRule type="cellIs" dxfId="1439" priority="121" operator="notEqual">
      <formula>G14</formula>
    </cfRule>
    <cfRule type="cellIs" dxfId="1438" priority="122" operator="equal">
      <formula>G14</formula>
    </cfRule>
  </conditionalFormatting>
  <conditionalFormatting sqref="K15">
    <cfRule type="cellIs" dxfId="1437" priority="119" operator="notEqual">
      <formula>G15</formula>
    </cfRule>
    <cfRule type="cellIs" dxfId="1436" priority="120" operator="equal">
      <formula>G15</formula>
    </cfRule>
  </conditionalFormatting>
  <conditionalFormatting sqref="K16">
    <cfRule type="cellIs" dxfId="1435" priority="117" operator="notEqual">
      <formula>G16</formula>
    </cfRule>
    <cfRule type="cellIs" dxfId="1434" priority="118" operator="equal">
      <formula>G16</formula>
    </cfRule>
  </conditionalFormatting>
  <conditionalFormatting sqref="K17">
    <cfRule type="cellIs" dxfId="1433" priority="115" operator="notEqual">
      <formula>G17</formula>
    </cfRule>
    <cfRule type="cellIs" dxfId="1432" priority="116" operator="equal">
      <formula>G17</formula>
    </cfRule>
  </conditionalFormatting>
  <conditionalFormatting sqref="K18">
    <cfRule type="cellIs" dxfId="1431" priority="113" operator="notEqual">
      <formula>G18</formula>
    </cfRule>
    <cfRule type="cellIs" dxfId="1430" priority="114" operator="equal">
      <formula>G18</formula>
    </cfRule>
  </conditionalFormatting>
  <conditionalFormatting sqref="K19">
    <cfRule type="cellIs" dxfId="1429" priority="111" operator="notEqual">
      <formula>G19</formula>
    </cfRule>
    <cfRule type="cellIs" dxfId="1428" priority="112" operator="equal">
      <formula>G19</formula>
    </cfRule>
  </conditionalFormatting>
  <conditionalFormatting sqref="K20">
    <cfRule type="cellIs" dxfId="1427" priority="109" operator="notEqual">
      <formula>G20</formula>
    </cfRule>
    <cfRule type="cellIs" dxfId="1426" priority="110" operator="equal">
      <formula>G20</formula>
    </cfRule>
  </conditionalFormatting>
  <conditionalFormatting sqref="K21">
    <cfRule type="cellIs" dxfId="1425" priority="107" operator="notEqual">
      <formula>G21</formula>
    </cfRule>
    <cfRule type="cellIs" dxfId="1424" priority="108" operator="equal">
      <formula>G21</formula>
    </cfRule>
  </conditionalFormatting>
  <conditionalFormatting sqref="K22">
    <cfRule type="cellIs" dxfId="1423" priority="105" operator="notEqual">
      <formula>G22</formula>
    </cfRule>
    <cfRule type="cellIs" dxfId="1422" priority="106" operator="equal">
      <formula>G22</formula>
    </cfRule>
  </conditionalFormatting>
  <conditionalFormatting sqref="K23">
    <cfRule type="cellIs" dxfId="1421" priority="103" operator="notEqual">
      <formula>G23</formula>
    </cfRule>
    <cfRule type="cellIs" dxfId="1420" priority="104" operator="equal">
      <formula>G23</formula>
    </cfRule>
  </conditionalFormatting>
  <conditionalFormatting sqref="K24">
    <cfRule type="cellIs" dxfId="1419" priority="101" operator="notEqual">
      <formula>G24</formula>
    </cfRule>
    <cfRule type="cellIs" dxfId="1418" priority="102" operator="equal">
      <formula>G24</formula>
    </cfRule>
  </conditionalFormatting>
  <conditionalFormatting sqref="K26">
    <cfRule type="cellIs" dxfId="1417" priority="99" operator="notEqual">
      <formula>G26</formula>
    </cfRule>
    <cfRule type="cellIs" dxfId="1416" priority="100" operator="equal">
      <formula>G26</formula>
    </cfRule>
  </conditionalFormatting>
  <conditionalFormatting sqref="K27">
    <cfRule type="cellIs" dxfId="1415" priority="97" operator="notEqual">
      <formula>G27</formula>
    </cfRule>
    <cfRule type="cellIs" dxfId="1414" priority="98" operator="equal">
      <formula>G27</formula>
    </cfRule>
  </conditionalFormatting>
  <conditionalFormatting sqref="K28">
    <cfRule type="cellIs" dxfId="1413" priority="95" operator="notEqual">
      <formula>G28</formula>
    </cfRule>
    <cfRule type="cellIs" dxfId="1412" priority="96" operator="equal">
      <formula>G28</formula>
    </cfRule>
  </conditionalFormatting>
  <conditionalFormatting sqref="K29">
    <cfRule type="cellIs" dxfId="1411" priority="93" operator="notEqual">
      <formula>G29</formula>
    </cfRule>
    <cfRule type="cellIs" dxfId="1410" priority="94" operator="equal">
      <formula>G29</formula>
    </cfRule>
  </conditionalFormatting>
  <conditionalFormatting sqref="K30">
    <cfRule type="cellIs" dxfId="1409" priority="91" operator="notEqual">
      <formula>G30</formula>
    </cfRule>
    <cfRule type="cellIs" dxfId="1408" priority="92" operator="equal">
      <formula>G30</formula>
    </cfRule>
  </conditionalFormatting>
  <conditionalFormatting sqref="K31">
    <cfRule type="cellIs" dxfId="1407" priority="89" operator="notEqual">
      <formula>G31</formula>
    </cfRule>
    <cfRule type="cellIs" dxfId="1406" priority="90" operator="equal">
      <formula>G31</formula>
    </cfRule>
  </conditionalFormatting>
  <conditionalFormatting sqref="K32">
    <cfRule type="cellIs" dxfId="1405" priority="87" operator="notEqual">
      <formula>G32</formula>
    </cfRule>
    <cfRule type="cellIs" dxfId="1404" priority="88" operator="equal">
      <formula>G32</formula>
    </cfRule>
  </conditionalFormatting>
  <conditionalFormatting sqref="K33">
    <cfRule type="cellIs" dxfId="1403" priority="85" operator="notEqual">
      <formula>G33</formula>
    </cfRule>
    <cfRule type="cellIs" dxfId="1402" priority="86" operator="equal">
      <formula>G33</formula>
    </cfRule>
  </conditionalFormatting>
  <conditionalFormatting sqref="K34">
    <cfRule type="cellIs" dxfId="1401" priority="83" operator="notEqual">
      <formula>G34</formula>
    </cfRule>
    <cfRule type="cellIs" dxfId="1400" priority="84" operator="equal">
      <formula>G34</formula>
    </cfRule>
  </conditionalFormatting>
  <conditionalFormatting sqref="K35">
    <cfRule type="cellIs" dxfId="1399" priority="81" operator="notEqual">
      <formula>G35</formula>
    </cfRule>
    <cfRule type="cellIs" dxfId="1398" priority="82" operator="equal">
      <formula>G35</formula>
    </cfRule>
  </conditionalFormatting>
  <conditionalFormatting sqref="K36">
    <cfRule type="cellIs" dxfId="1397" priority="79" operator="notEqual">
      <formula>G36</formula>
    </cfRule>
    <cfRule type="cellIs" dxfId="1396" priority="80" operator="equal">
      <formula>G36</formula>
    </cfRule>
  </conditionalFormatting>
  <conditionalFormatting sqref="K37">
    <cfRule type="cellIs" dxfId="1395" priority="77" operator="notEqual">
      <formula>G37</formula>
    </cfRule>
    <cfRule type="cellIs" dxfId="1394" priority="78" operator="equal">
      <formula>G37</formula>
    </cfRule>
  </conditionalFormatting>
  <conditionalFormatting sqref="K38">
    <cfRule type="cellIs" dxfId="1393" priority="75" operator="notEqual">
      <formula>G38</formula>
    </cfRule>
    <cfRule type="cellIs" dxfId="1392" priority="76" operator="equal">
      <formula>G38</formula>
    </cfRule>
  </conditionalFormatting>
  <conditionalFormatting sqref="K39">
    <cfRule type="cellIs" dxfId="1391" priority="73" operator="notEqual">
      <formula>G39</formula>
    </cfRule>
    <cfRule type="cellIs" dxfId="1390" priority="74" operator="equal">
      <formula>G39</formula>
    </cfRule>
  </conditionalFormatting>
  <conditionalFormatting sqref="K40">
    <cfRule type="cellIs" dxfId="1389" priority="71" operator="notEqual">
      <formula>G40</formula>
    </cfRule>
    <cfRule type="cellIs" dxfId="1388" priority="72" operator="equal">
      <formula>G40</formula>
    </cfRule>
  </conditionalFormatting>
  <conditionalFormatting sqref="K41">
    <cfRule type="cellIs" dxfId="1387" priority="69" operator="notEqual">
      <formula>G41</formula>
    </cfRule>
    <cfRule type="cellIs" dxfId="1386" priority="70" operator="equal">
      <formula>G41</formula>
    </cfRule>
  </conditionalFormatting>
  <conditionalFormatting sqref="K43">
    <cfRule type="cellIs" dxfId="1385" priority="67" operator="notEqual">
      <formula>G43</formula>
    </cfRule>
    <cfRule type="cellIs" dxfId="1384" priority="68" operator="equal">
      <formula>G43</formula>
    </cfRule>
  </conditionalFormatting>
  <conditionalFormatting sqref="K44">
    <cfRule type="cellIs" dxfId="1383" priority="65" operator="notEqual">
      <formula>G44</formula>
    </cfRule>
    <cfRule type="cellIs" dxfId="1382" priority="66" operator="equal">
      <formula>G44</formula>
    </cfRule>
  </conditionalFormatting>
  <conditionalFormatting sqref="K45">
    <cfRule type="cellIs" dxfId="1381" priority="63" operator="notEqual">
      <formula>G45</formula>
    </cfRule>
    <cfRule type="cellIs" dxfId="1380" priority="64" operator="equal">
      <formula>G45</formula>
    </cfRule>
  </conditionalFormatting>
  <conditionalFormatting sqref="K46">
    <cfRule type="cellIs" dxfId="1379" priority="61" operator="notEqual">
      <formula>G46</formula>
    </cfRule>
    <cfRule type="cellIs" dxfId="1378" priority="62" operator="equal">
      <formula>G46</formula>
    </cfRule>
  </conditionalFormatting>
  <conditionalFormatting sqref="K47">
    <cfRule type="cellIs" dxfId="1377" priority="59" operator="notEqual">
      <formula>G47</formula>
    </cfRule>
    <cfRule type="cellIs" dxfId="1376" priority="60" operator="equal">
      <formula>G47</formula>
    </cfRule>
  </conditionalFormatting>
  <conditionalFormatting sqref="K48">
    <cfRule type="cellIs" dxfId="1375" priority="57" operator="notEqual">
      <formula>G48</formula>
    </cfRule>
    <cfRule type="cellIs" dxfId="1374" priority="58" operator="equal">
      <formula>G48</formula>
    </cfRule>
  </conditionalFormatting>
  <conditionalFormatting sqref="K49">
    <cfRule type="cellIs" dxfId="1373" priority="55" operator="notEqual">
      <formula>G49</formula>
    </cfRule>
    <cfRule type="cellIs" dxfId="1372" priority="56" operator="equal">
      <formula>G49</formula>
    </cfRule>
  </conditionalFormatting>
  <conditionalFormatting sqref="K50">
    <cfRule type="cellIs" dxfId="1371" priority="53" operator="notEqual">
      <formula>G50</formula>
    </cfRule>
    <cfRule type="cellIs" dxfId="1370" priority="54" operator="equal">
      <formula>G50</formula>
    </cfRule>
  </conditionalFormatting>
  <conditionalFormatting sqref="K51">
    <cfRule type="cellIs" dxfId="1369" priority="51" operator="notEqual">
      <formula>G51</formula>
    </cfRule>
    <cfRule type="cellIs" dxfId="1368" priority="52" operator="equal">
      <formula>G51</formula>
    </cfRule>
  </conditionalFormatting>
  <conditionalFormatting sqref="K52">
    <cfRule type="cellIs" dxfId="1367" priority="49" operator="notEqual">
      <formula>G52</formula>
    </cfRule>
    <cfRule type="cellIs" dxfId="1366" priority="50" operator="equal">
      <formula>G52</formula>
    </cfRule>
  </conditionalFormatting>
  <conditionalFormatting sqref="K53">
    <cfRule type="cellIs" dxfId="1365" priority="47" operator="notEqual">
      <formula>G53</formula>
    </cfRule>
    <cfRule type="cellIs" dxfId="1364" priority="48" operator="equal">
      <formula>G53</formula>
    </cfRule>
  </conditionalFormatting>
  <conditionalFormatting sqref="K54">
    <cfRule type="cellIs" dxfId="1363" priority="45" operator="notEqual">
      <formula>G54</formula>
    </cfRule>
    <cfRule type="cellIs" dxfId="1362" priority="46" operator="equal">
      <formula>G54</formula>
    </cfRule>
  </conditionalFormatting>
  <conditionalFormatting sqref="K55">
    <cfRule type="cellIs" dxfId="1361" priority="43" operator="notEqual">
      <formula>G55</formula>
    </cfRule>
    <cfRule type="cellIs" dxfId="1360" priority="44" operator="equal">
      <formula>G55</formula>
    </cfRule>
  </conditionalFormatting>
  <conditionalFormatting sqref="K56">
    <cfRule type="cellIs" dxfId="1359" priority="41" operator="notEqual">
      <formula>G56</formula>
    </cfRule>
    <cfRule type="cellIs" dxfId="1358" priority="42" operator="equal">
      <formula>G56</formula>
    </cfRule>
  </conditionalFormatting>
  <conditionalFormatting sqref="K57">
    <cfRule type="cellIs" dxfId="1357" priority="39" operator="notEqual">
      <formula>G57</formula>
    </cfRule>
    <cfRule type="cellIs" dxfId="1356" priority="40" operator="equal">
      <formula>G57</formula>
    </cfRule>
  </conditionalFormatting>
  <conditionalFormatting sqref="K58">
    <cfRule type="cellIs" dxfId="1355" priority="37" operator="notEqual">
      <formula>G58</formula>
    </cfRule>
    <cfRule type="cellIs" dxfId="1354" priority="38" operator="equal">
      <formula>G58</formula>
    </cfRule>
  </conditionalFormatting>
  <conditionalFormatting sqref="K59">
    <cfRule type="cellIs" dxfId="1353" priority="35" operator="notEqual">
      <formula>G59</formula>
    </cfRule>
    <cfRule type="cellIs" dxfId="1352" priority="36" operator="equal">
      <formula>G59</formula>
    </cfRule>
  </conditionalFormatting>
  <conditionalFormatting sqref="K60">
    <cfRule type="cellIs" dxfId="1351" priority="33" operator="notEqual">
      <formula>G60</formula>
    </cfRule>
    <cfRule type="cellIs" dxfId="1350" priority="34" operator="equal">
      <formula>G60</formula>
    </cfRule>
  </conditionalFormatting>
  <conditionalFormatting sqref="K61">
    <cfRule type="cellIs" dxfId="1349" priority="31" operator="notEqual">
      <formula>G61</formula>
    </cfRule>
    <cfRule type="cellIs" dxfId="1348" priority="32" operator="equal">
      <formula>G61</formula>
    </cfRule>
  </conditionalFormatting>
  <conditionalFormatting sqref="K62">
    <cfRule type="cellIs" dxfId="1347" priority="29" operator="notEqual">
      <formula>G62</formula>
    </cfRule>
    <cfRule type="cellIs" dxfId="1346" priority="30" operator="equal">
      <formula>G62</formula>
    </cfRule>
  </conditionalFormatting>
  <conditionalFormatting sqref="K63">
    <cfRule type="cellIs" dxfId="1345" priority="27" operator="notEqual">
      <formula>G63</formula>
    </cfRule>
    <cfRule type="cellIs" dxfId="1344" priority="28" operator="equal">
      <formula>G63</formula>
    </cfRule>
  </conditionalFormatting>
  <conditionalFormatting sqref="K67">
    <cfRule type="cellIs" dxfId="1343" priority="25" operator="notEqual">
      <formula>G67</formula>
    </cfRule>
    <cfRule type="cellIs" dxfId="1342" priority="26" operator="equal">
      <formula>G67</formula>
    </cfRule>
  </conditionalFormatting>
  <conditionalFormatting sqref="K68">
    <cfRule type="cellIs" dxfId="1341" priority="23" operator="notEqual">
      <formula>G68</formula>
    </cfRule>
    <cfRule type="cellIs" dxfId="1340" priority="24" operator="equal">
      <formula>G68</formula>
    </cfRule>
  </conditionalFormatting>
  <conditionalFormatting sqref="K69">
    <cfRule type="cellIs" dxfId="1339" priority="21" operator="notEqual">
      <formula>G69</formula>
    </cfRule>
    <cfRule type="cellIs" dxfId="1338" priority="22" operator="equal">
      <formula>G69</formula>
    </cfRule>
  </conditionalFormatting>
  <conditionalFormatting sqref="K71">
    <cfRule type="cellIs" dxfId="1337" priority="19" operator="notEqual">
      <formula>G71</formula>
    </cfRule>
    <cfRule type="cellIs" dxfId="1336" priority="20" operator="equal">
      <formula>G71</formula>
    </cfRule>
  </conditionalFormatting>
  <conditionalFormatting sqref="K72">
    <cfRule type="cellIs" dxfId="1335" priority="17" operator="notEqual">
      <formula>G72</formula>
    </cfRule>
    <cfRule type="cellIs" dxfId="1334" priority="18" operator="equal">
      <formula>G72</formula>
    </cfRule>
  </conditionalFormatting>
  <conditionalFormatting sqref="K73">
    <cfRule type="cellIs" dxfId="1333" priority="15" operator="notEqual">
      <formula>G73</formula>
    </cfRule>
    <cfRule type="cellIs" dxfId="1332" priority="16" operator="equal">
      <formula>G73</formula>
    </cfRule>
  </conditionalFormatting>
  <conditionalFormatting sqref="G76">
    <cfRule type="cellIs" dxfId="1331" priority="11" operator="notEqual">
      <formula>$G$77</formula>
    </cfRule>
    <cfRule type="cellIs" dxfId="133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C20BDAE-C4B5-4BC0-AB6D-F4109980822F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F30211C-31D2-43DB-AD6D-0B58CE0C68D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89095A9-96C8-40CB-A59B-7FD2EF26ED9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7110571-80BF-43E4-B39F-D7D30AB7F6A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104773A-A189-45D4-AF35-79447E11B1C4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F2FAE076-DF87-47BC-AA59-A35568D1D5C5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E8A5844-E579-45C8-A132-87FA42B1298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8BBF6FB-6423-49F6-9B59-F9024CA88D6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B0FF76-7CDC-442C-9DD0-DBC4ADBC0973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80D4AAF6-5A24-4C93-BDCB-4FAD4E42182B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showGridLines="0"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208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2083733.7</v>
      </c>
      <c r="H8" s="10"/>
      <c r="I8" s="91">
        <v>704489.52</v>
      </c>
      <c r="J8" s="91">
        <v>1379244.1800000002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21643.1</v>
      </c>
      <c r="H10" s="17" t="s">
        <v>15</v>
      </c>
      <c r="I10" s="92">
        <v>21643.1</v>
      </c>
      <c r="J10" s="92"/>
      <c r="K10" s="91">
        <v>21643.1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442116.68</v>
      </c>
      <c r="H11" s="17" t="s">
        <v>15</v>
      </c>
      <c r="I11" s="92">
        <v>442116.68</v>
      </c>
      <c r="J11" s="92"/>
      <c r="K11" s="91">
        <v>442116.68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/>
      <c r="H13" s="17"/>
      <c r="I13" s="92"/>
      <c r="J13" s="92"/>
      <c r="K13" s="91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783324.97</v>
      </c>
      <c r="H14" s="17" t="s">
        <v>24</v>
      </c>
      <c r="I14" s="92">
        <v>0</v>
      </c>
      <c r="J14" s="92">
        <v>783324.97</v>
      </c>
      <c r="K14" s="91">
        <v>783324.97</v>
      </c>
      <c r="L14" s="18" t="s">
        <v>325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257489.06</v>
      </c>
      <c r="H18" s="17" t="s">
        <v>24</v>
      </c>
      <c r="I18" s="92">
        <v>0</v>
      </c>
      <c r="J18" s="92">
        <v>257489.06</v>
      </c>
      <c r="K18" s="91">
        <v>257489.06</v>
      </c>
      <c r="L18" s="18" t="s">
        <v>326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>
        <v>338430.15</v>
      </c>
      <c r="H19" s="17" t="s">
        <v>24</v>
      </c>
      <c r="I19" s="93">
        <v>0</v>
      </c>
      <c r="J19" s="93">
        <v>338430.15</v>
      </c>
      <c r="K19" s="91">
        <v>338430.15</v>
      </c>
      <c r="L19" s="18" t="s">
        <v>213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240729.74</v>
      </c>
      <c r="H20" s="17" t="s">
        <v>15</v>
      </c>
      <c r="I20" s="92">
        <v>240729.74</v>
      </c>
      <c r="J20" s="92"/>
      <c r="K20" s="91">
        <v>240729.74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1919216.44</v>
      </c>
      <c r="H25" s="10"/>
      <c r="I25" s="91">
        <v>1116443.3500000001</v>
      </c>
      <c r="J25" s="91">
        <v>802773.09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>
        <v>296074.11</v>
      </c>
      <c r="H26" s="17" t="s">
        <v>15</v>
      </c>
      <c r="I26" s="92">
        <v>296074.11</v>
      </c>
      <c r="J26" s="92"/>
      <c r="K26" s="91">
        <v>296074.11</v>
      </c>
      <c r="L26" s="18" t="s">
        <v>214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/>
      <c r="H28" s="17"/>
      <c r="I28" s="92"/>
      <c r="J28" s="92"/>
      <c r="K28" s="91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867906.63</v>
      </c>
      <c r="H30" s="17" t="s">
        <v>59</v>
      </c>
      <c r="I30" s="92">
        <v>717491.66</v>
      </c>
      <c r="J30" s="92">
        <v>150414.97</v>
      </c>
      <c r="K30" s="91">
        <v>867906.63</v>
      </c>
      <c r="L30" s="18" t="s">
        <v>327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102877.58</v>
      </c>
      <c r="H31" s="17" t="s">
        <v>15</v>
      </c>
      <c r="I31" s="92">
        <v>102877.58</v>
      </c>
      <c r="J31" s="92"/>
      <c r="K31" s="91">
        <v>102877.58</v>
      </c>
      <c r="L31" s="18" t="s">
        <v>215</v>
      </c>
    </row>
    <row r="32" spans="1:12" ht="30" x14ac:dyDescent="0.25">
      <c r="A32" s="9"/>
      <c r="B32" s="10"/>
      <c r="C32" s="11" t="s">
        <v>62</v>
      </c>
      <c r="D32" s="14"/>
      <c r="E32" s="11"/>
      <c r="F32" s="10" t="s">
        <v>63</v>
      </c>
      <c r="G32" s="92">
        <v>652358.12</v>
      </c>
      <c r="H32" s="17" t="s">
        <v>24</v>
      </c>
      <c r="I32" s="92">
        <v>0</v>
      </c>
      <c r="J32" s="92">
        <v>652358.12</v>
      </c>
      <c r="K32" s="91">
        <v>652358.12</v>
      </c>
      <c r="L32" s="18" t="s">
        <v>328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/>
      <c r="H33" s="17"/>
      <c r="I33" s="92"/>
      <c r="J33" s="92"/>
      <c r="K33" s="91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/>
      <c r="H40" s="17"/>
      <c r="I40" s="92"/>
      <c r="J40" s="92"/>
      <c r="K40" s="91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3405758.1499999994</v>
      </c>
      <c r="H42" s="10"/>
      <c r="I42" s="91">
        <v>886473.35</v>
      </c>
      <c r="J42" s="91">
        <v>2519284.7999999993</v>
      </c>
      <c r="K42" s="91"/>
      <c r="L42" s="15"/>
    </row>
    <row r="43" spans="1:12" ht="30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1507656.77</v>
      </c>
      <c r="H43" s="17" t="s">
        <v>24</v>
      </c>
      <c r="I43" s="92"/>
      <c r="J43" s="92">
        <v>1507656.77</v>
      </c>
      <c r="K43" s="91">
        <v>1507656.77</v>
      </c>
      <c r="L43" s="18" t="s">
        <v>329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/>
      <c r="H44" s="17"/>
      <c r="I44" s="92"/>
      <c r="J44" s="92"/>
      <c r="K44" s="91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756075.83000000007</v>
      </c>
      <c r="H47" s="17" t="s">
        <v>15</v>
      </c>
      <c r="I47" s="92">
        <v>756075.83</v>
      </c>
      <c r="J47" s="92"/>
      <c r="K47" s="91">
        <v>756075.83</v>
      </c>
      <c r="L47" s="18"/>
    </row>
    <row r="48" spans="1:12" ht="30" x14ac:dyDescent="0.25">
      <c r="A48" s="10"/>
      <c r="B48" s="10"/>
      <c r="C48" s="11" t="s">
        <v>94</v>
      </c>
      <c r="D48" s="10"/>
      <c r="E48" s="10"/>
      <c r="F48" s="10" t="s">
        <v>95</v>
      </c>
      <c r="G48" s="92">
        <v>0</v>
      </c>
      <c r="H48" s="17" t="s">
        <v>24</v>
      </c>
      <c r="I48" s="92"/>
      <c r="J48" s="92"/>
      <c r="K48" s="91">
        <v>0</v>
      </c>
      <c r="L48" s="18" t="s">
        <v>216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78289.38</v>
      </c>
      <c r="H49" s="17" t="s">
        <v>15</v>
      </c>
      <c r="I49" s="92">
        <v>78289.38</v>
      </c>
      <c r="J49" s="92"/>
      <c r="K49" s="91">
        <v>78289.38</v>
      </c>
      <c r="L49" s="18" t="s">
        <v>217</v>
      </c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228778.97</v>
      </c>
      <c r="H54" s="17" t="s">
        <v>24</v>
      </c>
      <c r="I54" s="92"/>
      <c r="J54" s="92">
        <v>228778.97</v>
      </c>
      <c r="K54" s="91">
        <v>228778.97</v>
      </c>
      <c r="L54" s="18" t="s">
        <v>218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349347.58999999997</v>
      </c>
      <c r="H55" s="17" t="s">
        <v>24</v>
      </c>
      <c r="I55" s="92"/>
      <c r="J55" s="92">
        <v>349347.59</v>
      </c>
      <c r="K55" s="91">
        <v>349347.59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>
        <v>71251.509999999995</v>
      </c>
      <c r="H56" s="17" t="s">
        <v>24</v>
      </c>
      <c r="I56" s="92"/>
      <c r="J56" s="92">
        <v>71251.509999999995</v>
      </c>
      <c r="K56" s="91">
        <v>71251.509999999995</v>
      </c>
      <c r="L56" s="18" t="s">
        <v>219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>
        <v>61067.03</v>
      </c>
      <c r="H59" s="17" t="s">
        <v>24</v>
      </c>
      <c r="I59" s="92"/>
      <c r="J59" s="92">
        <v>61067.03</v>
      </c>
      <c r="K59" s="91">
        <v>61067.03</v>
      </c>
      <c r="L59" s="18" t="s">
        <v>330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9578.07</v>
      </c>
      <c r="H60" s="17" t="s">
        <v>24</v>
      </c>
      <c r="I60" s="92"/>
      <c r="J60" s="92">
        <v>9578.07</v>
      </c>
      <c r="K60" s="91">
        <v>9578.07</v>
      </c>
      <c r="L60" s="18" t="s">
        <v>220</v>
      </c>
    </row>
    <row r="61" spans="1:12" ht="30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52108.14</v>
      </c>
      <c r="H61" s="17" t="s">
        <v>15</v>
      </c>
      <c r="I61" s="92">
        <v>52108.14</v>
      </c>
      <c r="J61" s="92"/>
      <c r="K61" s="91">
        <v>52108.14</v>
      </c>
      <c r="L61" s="18" t="s">
        <v>221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265204.45999999996</v>
      </c>
      <c r="H62" s="17" t="s">
        <v>24</v>
      </c>
      <c r="I62" s="92"/>
      <c r="J62" s="92">
        <v>265204.46000000002</v>
      </c>
      <c r="K62" s="91">
        <v>265204.46000000002</v>
      </c>
      <c r="L62" s="18" t="s">
        <v>222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26400.400000000001</v>
      </c>
      <c r="H63" s="17" t="s">
        <v>24</v>
      </c>
      <c r="I63" s="92"/>
      <c r="J63" s="92">
        <v>26400.400000000001</v>
      </c>
      <c r="K63" s="91">
        <v>26400.400000000001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614163.21000000008</v>
      </c>
      <c r="H70" s="10"/>
      <c r="I70" s="91">
        <v>51386.87</v>
      </c>
      <c r="J70" s="91">
        <v>562776.34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8">
        <v>256934.35</v>
      </c>
      <c r="H72" s="17" t="s">
        <v>59</v>
      </c>
      <c r="I72" s="92">
        <v>51386.87</v>
      </c>
      <c r="J72" s="92">
        <v>205547.48</v>
      </c>
      <c r="K72" s="99">
        <v>256934.35</v>
      </c>
      <c r="L72" s="100" t="s">
        <v>223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357228.86000000004</v>
      </c>
      <c r="H73" s="17" t="s">
        <v>24</v>
      </c>
      <c r="I73" s="92"/>
      <c r="J73" s="92">
        <v>357228.86</v>
      </c>
      <c r="K73" s="91">
        <v>357228.86</v>
      </c>
      <c r="L73" s="18" t="s">
        <v>224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1">
        <v>8022871.4999999991</v>
      </c>
      <c r="H76" s="26"/>
      <c r="I76" s="95">
        <v>2758793.0900000003</v>
      </c>
      <c r="J76" s="95">
        <v>5264078.4099999992</v>
      </c>
      <c r="K76" s="99">
        <v>8022871.5</v>
      </c>
      <c r="L76" s="27"/>
    </row>
    <row r="77" spans="1:12" ht="15.75" x14ac:dyDescent="0.25">
      <c r="F77" s="84" t="s">
        <v>200</v>
      </c>
      <c r="G77" s="96">
        <v>8022871.5</v>
      </c>
      <c r="H77" s="14"/>
      <c r="I77" s="86">
        <v>0.34386604471977406</v>
      </c>
      <c r="J77" s="86">
        <v>0.656133955280226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'[36]CA2 Detail'!$V$121-'[36]CA2 Detail'!$I$203</f>
        <v>44787544.879999995</v>
      </c>
      <c r="J83" s="88">
        <v>6.1597327948912581E-2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9" priority="119" operator="notEqual">
      <formula>G15</formula>
    </cfRule>
    <cfRule type="cellIs" dxfId="1318" priority="120" operator="equal">
      <formula>G15</formula>
    </cfRule>
  </conditionalFormatting>
  <conditionalFormatting sqref="K16">
    <cfRule type="cellIs" dxfId="1317" priority="117" operator="notEqual">
      <formula>G16</formula>
    </cfRule>
    <cfRule type="cellIs" dxfId="1316" priority="118" operator="equal">
      <formula>G16</formula>
    </cfRule>
  </conditionalFormatting>
  <conditionalFormatting sqref="K17">
    <cfRule type="cellIs" dxfId="1315" priority="115" operator="notEqual">
      <formula>G17</formula>
    </cfRule>
    <cfRule type="cellIs" dxfId="1314" priority="116" operator="equal">
      <formula>G17</formula>
    </cfRule>
  </conditionalFormatting>
  <conditionalFormatting sqref="K18">
    <cfRule type="cellIs" dxfId="1313" priority="113" operator="notEqual">
      <formula>G18</formula>
    </cfRule>
    <cfRule type="cellIs" dxfId="1312" priority="114" operator="equal">
      <formula>G18</formula>
    </cfRule>
  </conditionalFormatting>
  <conditionalFormatting sqref="K19">
    <cfRule type="cellIs" dxfId="1311" priority="111" operator="notEqual">
      <formula>G19</formula>
    </cfRule>
    <cfRule type="cellIs" dxfId="1310" priority="112" operator="equal">
      <formula>G19</formula>
    </cfRule>
  </conditionalFormatting>
  <conditionalFormatting sqref="K20">
    <cfRule type="cellIs" dxfId="1309" priority="109" operator="notEqual">
      <formula>G20</formula>
    </cfRule>
    <cfRule type="cellIs" dxfId="1308" priority="110" operator="equal">
      <formula>G20</formula>
    </cfRule>
  </conditionalFormatting>
  <conditionalFormatting sqref="K21">
    <cfRule type="cellIs" dxfId="1307" priority="107" operator="notEqual">
      <formula>G21</formula>
    </cfRule>
    <cfRule type="cellIs" dxfId="1306" priority="108" operator="equal">
      <formula>G21</formula>
    </cfRule>
  </conditionalFormatting>
  <conditionalFormatting sqref="K22">
    <cfRule type="cellIs" dxfId="1305" priority="105" operator="notEqual">
      <formula>G22</formula>
    </cfRule>
    <cfRule type="cellIs" dxfId="1304" priority="106" operator="equal">
      <formula>G22</formula>
    </cfRule>
  </conditionalFormatting>
  <conditionalFormatting sqref="K23">
    <cfRule type="cellIs" dxfId="1303" priority="103" operator="notEqual">
      <formula>G23</formula>
    </cfRule>
    <cfRule type="cellIs" dxfId="1302" priority="104" operator="equal">
      <formula>G23</formula>
    </cfRule>
  </conditionalFormatting>
  <conditionalFormatting sqref="K24">
    <cfRule type="cellIs" dxfId="1301" priority="101" operator="notEqual">
      <formula>G24</formula>
    </cfRule>
    <cfRule type="cellIs" dxfId="1300" priority="102" operator="equal">
      <formula>G24</formula>
    </cfRule>
  </conditionalFormatting>
  <conditionalFormatting sqref="K26">
    <cfRule type="cellIs" dxfId="1299" priority="99" operator="notEqual">
      <formula>G26</formula>
    </cfRule>
    <cfRule type="cellIs" dxfId="1298" priority="100" operator="equal">
      <formula>G26</formula>
    </cfRule>
  </conditionalFormatting>
  <conditionalFormatting sqref="K27">
    <cfRule type="cellIs" dxfId="1297" priority="97" operator="notEqual">
      <formula>G27</formula>
    </cfRule>
    <cfRule type="cellIs" dxfId="1296" priority="98" operator="equal">
      <formula>G27</formula>
    </cfRule>
  </conditionalFormatting>
  <conditionalFormatting sqref="K28">
    <cfRule type="cellIs" dxfId="1295" priority="95" operator="notEqual">
      <formula>G28</formula>
    </cfRule>
    <cfRule type="cellIs" dxfId="1294" priority="96" operator="equal">
      <formula>G28</formula>
    </cfRule>
  </conditionalFormatting>
  <conditionalFormatting sqref="K29">
    <cfRule type="cellIs" dxfId="1293" priority="93" operator="notEqual">
      <formula>G29</formula>
    </cfRule>
    <cfRule type="cellIs" dxfId="1292" priority="94" operator="equal">
      <formula>G29</formula>
    </cfRule>
  </conditionalFormatting>
  <conditionalFormatting sqref="K30">
    <cfRule type="cellIs" dxfId="1291" priority="91" operator="notEqual">
      <formula>G30</formula>
    </cfRule>
    <cfRule type="cellIs" dxfId="1290" priority="92" operator="equal">
      <formula>G30</formula>
    </cfRule>
  </conditionalFormatting>
  <conditionalFormatting sqref="K31">
    <cfRule type="cellIs" dxfId="1289" priority="89" operator="notEqual">
      <formula>G31</formula>
    </cfRule>
    <cfRule type="cellIs" dxfId="1288" priority="90" operator="equal">
      <formula>G31</formula>
    </cfRule>
  </conditionalFormatting>
  <conditionalFormatting sqref="K32">
    <cfRule type="cellIs" dxfId="1287" priority="87" operator="notEqual">
      <formula>G32</formula>
    </cfRule>
    <cfRule type="cellIs" dxfId="1286" priority="88" operator="equal">
      <formula>G32</formula>
    </cfRule>
  </conditionalFormatting>
  <conditionalFormatting sqref="K33">
    <cfRule type="cellIs" dxfId="1285" priority="85" operator="notEqual">
      <formula>G33</formula>
    </cfRule>
    <cfRule type="cellIs" dxfId="1284" priority="86" operator="equal">
      <formula>G33</formula>
    </cfRule>
  </conditionalFormatting>
  <conditionalFormatting sqref="K34">
    <cfRule type="cellIs" dxfId="1283" priority="83" operator="notEqual">
      <formula>G34</formula>
    </cfRule>
    <cfRule type="cellIs" dxfId="1282" priority="84" operator="equal">
      <formula>G34</formula>
    </cfRule>
  </conditionalFormatting>
  <conditionalFormatting sqref="K35">
    <cfRule type="cellIs" dxfId="1281" priority="81" operator="notEqual">
      <formula>G35</formula>
    </cfRule>
    <cfRule type="cellIs" dxfId="1280" priority="82" operator="equal">
      <formula>G35</formula>
    </cfRule>
  </conditionalFormatting>
  <conditionalFormatting sqref="K36">
    <cfRule type="cellIs" dxfId="1279" priority="79" operator="notEqual">
      <formula>G36</formula>
    </cfRule>
    <cfRule type="cellIs" dxfId="1278" priority="80" operator="equal">
      <formula>G36</formula>
    </cfRule>
  </conditionalFormatting>
  <conditionalFormatting sqref="K37">
    <cfRule type="cellIs" dxfId="1277" priority="77" operator="notEqual">
      <formula>G37</formula>
    </cfRule>
    <cfRule type="cellIs" dxfId="1276" priority="78" operator="equal">
      <formula>G37</formula>
    </cfRule>
  </conditionalFormatting>
  <conditionalFormatting sqref="K38">
    <cfRule type="cellIs" dxfId="1275" priority="75" operator="notEqual">
      <formula>G38</formula>
    </cfRule>
    <cfRule type="cellIs" dxfId="1274" priority="76" operator="equal">
      <formula>G38</formula>
    </cfRule>
  </conditionalFormatting>
  <conditionalFormatting sqref="K39">
    <cfRule type="cellIs" dxfId="1273" priority="73" operator="notEqual">
      <formula>G39</formula>
    </cfRule>
    <cfRule type="cellIs" dxfId="1272" priority="74" operator="equal">
      <formula>G39</formula>
    </cfRule>
  </conditionalFormatting>
  <conditionalFormatting sqref="K40">
    <cfRule type="cellIs" dxfId="1271" priority="71" operator="notEqual">
      <formula>G40</formula>
    </cfRule>
    <cfRule type="cellIs" dxfId="1270" priority="72" operator="equal">
      <formula>G40</formula>
    </cfRule>
  </conditionalFormatting>
  <conditionalFormatting sqref="K41">
    <cfRule type="cellIs" dxfId="1269" priority="69" operator="notEqual">
      <formula>G41</formula>
    </cfRule>
    <cfRule type="cellIs" dxfId="1268" priority="70" operator="equal">
      <formula>G41</formula>
    </cfRule>
  </conditionalFormatting>
  <conditionalFormatting sqref="K43">
    <cfRule type="cellIs" dxfId="1267" priority="67" operator="notEqual">
      <formula>G43</formula>
    </cfRule>
    <cfRule type="cellIs" dxfId="1266" priority="68" operator="equal">
      <formula>G43</formula>
    </cfRule>
  </conditionalFormatting>
  <conditionalFormatting sqref="K44">
    <cfRule type="cellIs" dxfId="1265" priority="65" operator="notEqual">
      <formula>G44</formula>
    </cfRule>
    <cfRule type="cellIs" dxfId="1264" priority="66" operator="equal">
      <formula>G44</formula>
    </cfRule>
  </conditionalFormatting>
  <conditionalFormatting sqref="K45">
    <cfRule type="cellIs" dxfId="1263" priority="63" operator="notEqual">
      <formula>G45</formula>
    </cfRule>
    <cfRule type="cellIs" dxfId="1262" priority="64" operator="equal">
      <formula>G45</formula>
    </cfRule>
  </conditionalFormatting>
  <conditionalFormatting sqref="K46">
    <cfRule type="cellIs" dxfId="1261" priority="61" operator="notEqual">
      <formula>G46</formula>
    </cfRule>
    <cfRule type="cellIs" dxfId="1260" priority="62" operator="equal">
      <formula>G46</formula>
    </cfRule>
  </conditionalFormatting>
  <conditionalFormatting sqref="K47">
    <cfRule type="cellIs" dxfId="1259" priority="59" operator="notEqual">
      <formula>G47</formula>
    </cfRule>
    <cfRule type="cellIs" dxfId="1258" priority="60" operator="equal">
      <formula>G47</formula>
    </cfRule>
  </conditionalFormatting>
  <conditionalFormatting sqref="K48">
    <cfRule type="cellIs" dxfId="1257" priority="57" operator="notEqual">
      <formula>G48</formula>
    </cfRule>
    <cfRule type="cellIs" dxfId="1256" priority="58" operator="equal">
      <formula>G48</formula>
    </cfRule>
  </conditionalFormatting>
  <conditionalFormatting sqref="K49">
    <cfRule type="cellIs" dxfId="1255" priority="55" operator="notEqual">
      <formula>G49</formula>
    </cfRule>
    <cfRule type="cellIs" dxfId="1254" priority="56" operator="equal">
      <formula>G49</formula>
    </cfRule>
  </conditionalFormatting>
  <conditionalFormatting sqref="K50">
    <cfRule type="cellIs" dxfId="1253" priority="53" operator="notEqual">
      <formula>G50</formula>
    </cfRule>
    <cfRule type="cellIs" dxfId="1252" priority="54" operator="equal">
      <formula>G50</formula>
    </cfRule>
  </conditionalFormatting>
  <conditionalFormatting sqref="K51">
    <cfRule type="cellIs" dxfId="1251" priority="51" operator="notEqual">
      <formula>G51</formula>
    </cfRule>
    <cfRule type="cellIs" dxfId="1250" priority="52" operator="equal">
      <formula>G51</formula>
    </cfRule>
  </conditionalFormatting>
  <conditionalFormatting sqref="K52">
    <cfRule type="cellIs" dxfId="1249" priority="49" operator="notEqual">
      <formula>G52</formula>
    </cfRule>
    <cfRule type="cellIs" dxfId="1248" priority="50" operator="equal">
      <formula>G52</formula>
    </cfRule>
  </conditionalFormatting>
  <conditionalFormatting sqref="K53">
    <cfRule type="cellIs" dxfId="1247" priority="47" operator="notEqual">
      <formula>G53</formula>
    </cfRule>
    <cfRule type="cellIs" dxfId="1246" priority="48" operator="equal">
      <formula>G53</formula>
    </cfRule>
  </conditionalFormatting>
  <conditionalFormatting sqref="K54">
    <cfRule type="cellIs" dxfId="1245" priority="45" operator="notEqual">
      <formula>G54</formula>
    </cfRule>
    <cfRule type="cellIs" dxfId="1244" priority="46" operator="equal">
      <formula>G54</formula>
    </cfRule>
  </conditionalFormatting>
  <conditionalFormatting sqref="K55">
    <cfRule type="cellIs" dxfId="1243" priority="43" operator="notEqual">
      <formula>G55</formula>
    </cfRule>
    <cfRule type="cellIs" dxfId="1242" priority="44" operator="equal">
      <formula>G55</formula>
    </cfRule>
  </conditionalFormatting>
  <conditionalFormatting sqref="K56">
    <cfRule type="cellIs" dxfId="1241" priority="41" operator="notEqual">
      <formula>G56</formula>
    </cfRule>
    <cfRule type="cellIs" dxfId="1240" priority="42" operator="equal">
      <formula>G56</formula>
    </cfRule>
  </conditionalFormatting>
  <conditionalFormatting sqref="K57">
    <cfRule type="cellIs" dxfId="1239" priority="39" operator="notEqual">
      <formula>G57</formula>
    </cfRule>
    <cfRule type="cellIs" dxfId="1238" priority="40" operator="equal">
      <formula>G57</formula>
    </cfRule>
  </conditionalFormatting>
  <conditionalFormatting sqref="K58">
    <cfRule type="cellIs" dxfId="1237" priority="37" operator="notEqual">
      <formula>G58</formula>
    </cfRule>
    <cfRule type="cellIs" dxfId="1236" priority="38" operator="equal">
      <formula>G58</formula>
    </cfRule>
  </conditionalFormatting>
  <conditionalFormatting sqref="K59">
    <cfRule type="cellIs" dxfId="1235" priority="35" operator="notEqual">
      <formula>G59</formula>
    </cfRule>
    <cfRule type="cellIs" dxfId="1234" priority="36" operator="equal">
      <formula>G59</formula>
    </cfRule>
  </conditionalFormatting>
  <conditionalFormatting sqref="K60">
    <cfRule type="cellIs" dxfId="1233" priority="33" operator="notEqual">
      <formula>G60</formula>
    </cfRule>
    <cfRule type="cellIs" dxfId="1232" priority="34" operator="equal">
      <formula>G60</formula>
    </cfRule>
  </conditionalFormatting>
  <conditionalFormatting sqref="K61">
    <cfRule type="cellIs" dxfId="1231" priority="31" operator="notEqual">
      <formula>G61</formula>
    </cfRule>
    <cfRule type="cellIs" dxfId="1230" priority="32" operator="equal">
      <formula>G61</formula>
    </cfRule>
  </conditionalFormatting>
  <conditionalFormatting sqref="K62">
    <cfRule type="cellIs" dxfId="1229" priority="29" operator="notEqual">
      <formula>G62</formula>
    </cfRule>
    <cfRule type="cellIs" dxfId="1228" priority="30" operator="equal">
      <formula>G62</formula>
    </cfRule>
  </conditionalFormatting>
  <conditionalFormatting sqref="K63">
    <cfRule type="cellIs" dxfId="1227" priority="27" operator="notEqual">
      <formula>G63</formula>
    </cfRule>
    <cfRule type="cellIs" dxfId="1226" priority="28" operator="equal">
      <formula>G63</formula>
    </cfRule>
  </conditionalFormatting>
  <conditionalFormatting sqref="K67">
    <cfRule type="cellIs" dxfId="1225" priority="25" operator="notEqual">
      <formula>G67</formula>
    </cfRule>
    <cfRule type="cellIs" dxfId="1224" priority="26" operator="equal">
      <formula>G67</formula>
    </cfRule>
  </conditionalFormatting>
  <conditionalFormatting sqref="K68">
    <cfRule type="cellIs" dxfId="1223" priority="23" operator="notEqual">
      <formula>G68</formula>
    </cfRule>
    <cfRule type="cellIs" dxfId="1222" priority="24" operator="equal">
      <formula>G68</formula>
    </cfRule>
  </conditionalFormatting>
  <conditionalFormatting sqref="K69">
    <cfRule type="cellIs" dxfId="1221" priority="21" operator="notEqual">
      <formula>G69</formula>
    </cfRule>
    <cfRule type="cellIs" dxfId="1220" priority="22" operator="equal">
      <formula>G69</formula>
    </cfRule>
  </conditionalFormatting>
  <conditionalFormatting sqref="K71">
    <cfRule type="cellIs" dxfId="1219" priority="19" operator="notEqual">
      <formula>G71</formula>
    </cfRule>
    <cfRule type="cellIs" dxfId="1218" priority="20" operator="equal">
      <formula>G71</formula>
    </cfRule>
  </conditionalFormatting>
  <conditionalFormatting sqref="K72">
    <cfRule type="cellIs" dxfId="1217" priority="17" operator="notEqual">
      <formula>G72</formula>
    </cfRule>
    <cfRule type="cellIs" dxfId="1216" priority="18" operator="equal">
      <formula>G72</formula>
    </cfRule>
  </conditionalFormatting>
  <conditionalFormatting sqref="K73">
    <cfRule type="cellIs" dxfId="1215" priority="15" operator="notEqual">
      <formula>G73</formula>
    </cfRule>
    <cfRule type="cellIs" dxfId="1214" priority="16" operator="equal">
      <formula>G73</formula>
    </cfRule>
  </conditionalFormatting>
  <conditionalFormatting sqref="K76">
    <cfRule type="cellIs" dxfId="1213" priority="13" operator="notEqual">
      <formula>G76</formula>
    </cfRule>
    <cfRule type="cellIs" dxfId="1212" priority="14" operator="equal">
      <formula>G76</formula>
    </cfRule>
  </conditionalFormatting>
  <conditionalFormatting sqref="K9">
    <cfRule type="cellIs" dxfId="1211" priority="131" operator="notEqual">
      <formula>G9</formula>
    </cfRule>
    <cfRule type="cellIs" dxfId="1210" priority="132" operator="equal">
      <formula>G9</formula>
    </cfRule>
  </conditionalFormatting>
  <conditionalFormatting sqref="K10">
    <cfRule type="cellIs" dxfId="1209" priority="129" operator="notEqual">
      <formula>G10</formula>
    </cfRule>
    <cfRule type="cellIs" dxfId="1208" priority="130" operator="equal">
      <formula>G10</formula>
    </cfRule>
  </conditionalFormatting>
  <conditionalFormatting sqref="K11">
    <cfRule type="cellIs" dxfId="1207" priority="127" operator="notEqual">
      <formula>G11</formula>
    </cfRule>
    <cfRule type="cellIs" dxfId="1206" priority="128" operator="equal">
      <formula>G11</formula>
    </cfRule>
  </conditionalFormatting>
  <conditionalFormatting sqref="K12">
    <cfRule type="cellIs" dxfId="1205" priority="125" operator="notEqual">
      <formula>G12</formula>
    </cfRule>
    <cfRule type="cellIs" dxfId="1204" priority="126" operator="equal">
      <formula>G12</formula>
    </cfRule>
  </conditionalFormatting>
  <conditionalFormatting sqref="K13">
    <cfRule type="cellIs" dxfId="1203" priority="123" operator="notEqual">
      <formula>G13</formula>
    </cfRule>
    <cfRule type="cellIs" dxfId="1202" priority="124" operator="equal">
      <formula>G13</formula>
    </cfRule>
  </conditionalFormatting>
  <conditionalFormatting sqref="K14">
    <cfRule type="cellIs" dxfId="1201" priority="121" operator="notEqual">
      <formula>G14</formula>
    </cfRule>
    <cfRule type="cellIs" dxfId="1200" priority="122" operator="equal">
      <formula>G14</formula>
    </cfRule>
  </conditionalFormatting>
  <conditionalFormatting sqref="G76">
    <cfRule type="cellIs" dxfId="1199" priority="11" operator="notEqual">
      <formula>$G$77</formula>
    </cfRule>
    <cfRule type="cellIs" dxfId="119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312CA72-2358-41FA-B246-FE8277A74B4F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E7CBE8B-A8C6-413E-9614-F1D5C049A3E5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A38192E2-9384-42BD-84FE-2A13043C8CDE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8B466CA-2880-4378-AA6E-406F3BB3DE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BDC6520-537E-45CD-B650-D51FEFD3C1CB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1880505B-7C41-48FF-A796-BB404FC48F01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6F94302-5D9A-4BFC-8228-EFE2B92512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FF7CD30-8847-4029-94D1-D020735ED4AD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B02A7AA-267F-4423-8B61-41C9ADBC64F2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2893D92E-03ED-4A4C-BB7E-F9ADBC3627EB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164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1647286.5500000003</v>
      </c>
      <c r="H8" s="10"/>
      <c r="I8" s="91">
        <v>1286060.3500000001</v>
      </c>
      <c r="J8" s="91">
        <v>361226.2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5593.5</v>
      </c>
      <c r="H10" s="17" t="s">
        <v>15</v>
      </c>
      <c r="I10" s="92">
        <v>5593.5</v>
      </c>
      <c r="J10" s="92"/>
      <c r="K10" s="91">
        <v>5593.5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573413.91</v>
      </c>
      <c r="H11" s="17" t="s">
        <v>15</v>
      </c>
      <c r="I11" s="92">
        <v>573413.91</v>
      </c>
      <c r="J11" s="92"/>
      <c r="K11" s="91">
        <v>573413.91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>
        <v>119010.85</v>
      </c>
      <c r="H12" s="17" t="s">
        <v>15</v>
      </c>
      <c r="I12" s="92">
        <v>119010.85</v>
      </c>
      <c r="J12" s="92"/>
      <c r="K12" s="91">
        <v>119010.85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240408.09</v>
      </c>
      <c r="H13" s="17" t="s">
        <v>15</v>
      </c>
      <c r="I13" s="92">
        <v>240408.09</v>
      </c>
      <c r="J13" s="92"/>
      <c r="K13" s="91">
        <v>240408.09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/>
      <c r="H14" s="17"/>
      <c r="I14" s="92"/>
      <c r="J14" s="92"/>
      <c r="K14" s="91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>
        <v>228277.22999999998</v>
      </c>
      <c r="H15" s="17" t="s">
        <v>59</v>
      </c>
      <c r="I15" s="92">
        <v>206355.11</v>
      </c>
      <c r="J15" s="92">
        <v>21922.12</v>
      </c>
      <c r="K15" s="91">
        <v>228277.22999999998</v>
      </c>
      <c r="L15" s="18" t="s">
        <v>331</v>
      </c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330427.62</v>
      </c>
      <c r="H18" s="17" t="s">
        <v>24</v>
      </c>
      <c r="I18" s="92"/>
      <c r="J18" s="92">
        <v>330427.62</v>
      </c>
      <c r="K18" s="91">
        <v>330427.62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141278.89000000001</v>
      </c>
      <c r="H20" s="17" t="s">
        <v>15</v>
      </c>
      <c r="I20" s="92">
        <v>141278.89000000001</v>
      </c>
      <c r="J20" s="92"/>
      <c r="K20" s="91">
        <v>141278.89000000001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>
        <v>8876.4599999999991</v>
      </c>
      <c r="H23" s="17" t="s">
        <v>24</v>
      </c>
      <c r="I23" s="92"/>
      <c r="J23" s="92">
        <v>8876.4599999999991</v>
      </c>
      <c r="K23" s="91">
        <v>8876.4599999999991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1307534.4099999999</v>
      </c>
      <c r="H25" s="10"/>
      <c r="I25" s="91">
        <v>802253.48</v>
      </c>
      <c r="J25" s="91">
        <v>505280.93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626601.69999999995</v>
      </c>
      <c r="H28" s="17" t="s">
        <v>59</v>
      </c>
      <c r="I28" s="92">
        <v>615576.69999999995</v>
      </c>
      <c r="J28" s="92">
        <v>11025</v>
      </c>
      <c r="K28" s="91">
        <v>626601.69999999995</v>
      </c>
      <c r="L28" s="18" t="s">
        <v>257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/>
      <c r="H30" s="17"/>
      <c r="I30" s="92"/>
      <c r="J30" s="92"/>
      <c r="K30" s="91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186676.78</v>
      </c>
      <c r="H31" s="17" t="s">
        <v>15</v>
      </c>
      <c r="I31" s="92">
        <v>186676.78</v>
      </c>
      <c r="J31" s="92"/>
      <c r="K31" s="91">
        <v>186676.78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>
        <v>494255.93</v>
      </c>
      <c r="H32" s="17" t="s">
        <v>24</v>
      </c>
      <c r="I32" s="92"/>
      <c r="J32" s="92">
        <v>494255.93</v>
      </c>
      <c r="K32" s="91">
        <v>494255.93</v>
      </c>
      <c r="L32" s="18" t="s">
        <v>258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/>
      <c r="H33" s="17"/>
      <c r="I33" s="92"/>
      <c r="J33" s="92"/>
      <c r="K33" s="91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/>
      <c r="H40" s="17"/>
      <c r="I40" s="92"/>
      <c r="J40" s="92"/>
      <c r="K40" s="91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6568047.0099999998</v>
      </c>
      <c r="H42" s="10"/>
      <c r="I42" s="91">
        <v>1166384.1599999999</v>
      </c>
      <c r="J42" s="91">
        <v>5401662.8500000006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1204156.6100000001</v>
      </c>
      <c r="H43" s="17" t="s">
        <v>24</v>
      </c>
      <c r="I43" s="92"/>
      <c r="J43" s="92">
        <v>1204156.6100000001</v>
      </c>
      <c r="K43" s="91">
        <v>1204156.6100000001</v>
      </c>
      <c r="L43" s="18" t="s">
        <v>332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1108184.3600000001</v>
      </c>
      <c r="H44" s="17" t="s">
        <v>24</v>
      </c>
      <c r="I44" s="92"/>
      <c r="J44" s="92">
        <v>1108184.3600000001</v>
      </c>
      <c r="K44" s="91">
        <v>1108184.3600000001</v>
      </c>
      <c r="L44" s="18" t="s">
        <v>333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>
        <v>640409.72</v>
      </c>
      <c r="H46" s="17" t="s">
        <v>24</v>
      </c>
      <c r="I46" s="92"/>
      <c r="J46" s="92">
        <v>640409.72</v>
      </c>
      <c r="K46" s="91">
        <v>640409.72</v>
      </c>
      <c r="L46" s="18" t="s">
        <v>259</v>
      </c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458512.33</v>
      </c>
      <c r="H47" s="17" t="s">
        <v>15</v>
      </c>
      <c r="I47" s="92">
        <v>458512.33</v>
      </c>
      <c r="J47" s="92"/>
      <c r="K47" s="91">
        <v>458512.33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195536.83</v>
      </c>
      <c r="H49" s="17" t="s">
        <v>15</v>
      </c>
      <c r="I49" s="92">
        <v>195536.83</v>
      </c>
      <c r="J49" s="92"/>
      <c r="K49" s="91">
        <v>195536.83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>
        <v>94881.55</v>
      </c>
      <c r="H50" s="17" t="s">
        <v>15</v>
      </c>
      <c r="I50" s="92">
        <v>94881.55</v>
      </c>
      <c r="J50" s="92"/>
      <c r="K50" s="91">
        <v>94881.55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>
        <v>46473.15</v>
      </c>
      <c r="H52" s="17" t="s">
        <v>15</v>
      </c>
      <c r="I52" s="92">
        <v>46473.15</v>
      </c>
      <c r="J52" s="92"/>
      <c r="K52" s="91">
        <v>46473.15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151230.78</v>
      </c>
      <c r="H54" s="17" t="s">
        <v>15</v>
      </c>
      <c r="I54" s="92">
        <v>151230.78</v>
      </c>
      <c r="J54" s="92"/>
      <c r="K54" s="91">
        <v>151230.78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1180200.0900000001</v>
      </c>
      <c r="H55" s="17" t="s">
        <v>24</v>
      </c>
      <c r="I55" s="92"/>
      <c r="J55" s="92">
        <v>1180200.0900000001</v>
      </c>
      <c r="K55" s="91">
        <v>1180200.0900000001</v>
      </c>
      <c r="L55" s="18" t="s">
        <v>334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>
        <v>138426.5</v>
      </c>
      <c r="H56" s="17" t="s">
        <v>24</v>
      </c>
      <c r="I56" s="92"/>
      <c r="J56" s="92">
        <v>138426.5</v>
      </c>
      <c r="K56" s="91">
        <v>138426.5</v>
      </c>
      <c r="L56" s="18" t="s">
        <v>335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>
        <v>253234.88</v>
      </c>
      <c r="H57" s="17" t="s">
        <v>24</v>
      </c>
      <c r="I57" s="92"/>
      <c r="J57" s="92">
        <v>253234.88</v>
      </c>
      <c r="K57" s="91">
        <v>253234.88</v>
      </c>
      <c r="L57" s="18" t="s">
        <v>336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>
        <v>473627.17</v>
      </c>
      <c r="H59" s="17" t="s">
        <v>59</v>
      </c>
      <c r="I59" s="92">
        <v>123623.38</v>
      </c>
      <c r="J59" s="92">
        <v>350003.79</v>
      </c>
      <c r="K59" s="91">
        <v>473627.17</v>
      </c>
      <c r="L59" s="18" t="s">
        <v>337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/>
      <c r="H60" s="17"/>
      <c r="I60" s="92"/>
      <c r="J60" s="92"/>
      <c r="K60" s="91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96126.14</v>
      </c>
      <c r="H61" s="17" t="s">
        <v>15</v>
      </c>
      <c r="I61" s="92">
        <v>96126.14</v>
      </c>
      <c r="J61" s="92"/>
      <c r="K61" s="91">
        <v>96126.14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475138.12</v>
      </c>
      <c r="H62" s="17" t="s">
        <v>24</v>
      </c>
      <c r="I62" s="92"/>
      <c r="J62" s="92">
        <v>475138.12</v>
      </c>
      <c r="K62" s="91">
        <v>475138.12</v>
      </c>
      <c r="L62" s="18" t="s">
        <v>338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51908.78</v>
      </c>
      <c r="H63" s="17" t="s">
        <v>24</v>
      </c>
      <c r="I63" s="92"/>
      <c r="J63" s="92">
        <v>51908.78</v>
      </c>
      <c r="K63" s="91">
        <v>51908.78</v>
      </c>
      <c r="L63" s="18" t="s">
        <v>339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5341</v>
      </c>
      <c r="H66" s="10"/>
      <c r="I66" s="91">
        <v>0</v>
      </c>
      <c r="J66" s="91">
        <v>5341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>
        <v>5341</v>
      </c>
      <c r="H67" s="17" t="s">
        <v>24</v>
      </c>
      <c r="I67" s="92"/>
      <c r="J67" s="92">
        <v>5341</v>
      </c>
      <c r="K67" s="91">
        <v>5341</v>
      </c>
      <c r="L67" s="18" t="s">
        <v>340</v>
      </c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1690153.4300000002</v>
      </c>
      <c r="H70" s="10"/>
      <c r="I70" s="91">
        <v>523341.23000000004</v>
      </c>
      <c r="J70" s="91">
        <v>1166812.2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>
        <v>162958.41</v>
      </c>
      <c r="H71" s="17" t="s">
        <v>24</v>
      </c>
      <c r="I71" s="92"/>
      <c r="J71" s="92">
        <v>162958.41</v>
      </c>
      <c r="K71" s="91">
        <v>162958.41</v>
      </c>
      <c r="L71" s="18" t="s">
        <v>260</v>
      </c>
    </row>
    <row r="72" spans="1:12" ht="30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951892.1</v>
      </c>
      <c r="H72" s="17" t="s">
        <v>59</v>
      </c>
      <c r="I72" s="92">
        <v>523341.23000000004</v>
      </c>
      <c r="J72" s="92">
        <v>428550.86999999994</v>
      </c>
      <c r="K72" s="91">
        <v>951892.1</v>
      </c>
      <c r="L72" s="18" t="s">
        <v>341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575302.92000000004</v>
      </c>
      <c r="H73" s="17" t="s">
        <v>24</v>
      </c>
      <c r="I73" s="92"/>
      <c r="J73" s="92">
        <v>575302.92000000004</v>
      </c>
      <c r="K73" s="91">
        <v>575302.92000000004</v>
      </c>
      <c r="L73" s="18" t="s">
        <v>261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11218362.399999999</v>
      </c>
      <c r="H76" s="26"/>
      <c r="I76" s="95">
        <v>3778039.22</v>
      </c>
      <c r="J76" s="95">
        <v>7440323.1800000006</v>
      </c>
      <c r="K76" s="91">
        <v>11218362.4</v>
      </c>
      <c r="L76" s="27"/>
    </row>
    <row r="77" spans="1:12" ht="15.75" x14ac:dyDescent="0.25">
      <c r="F77" s="84" t="s">
        <v>200</v>
      </c>
      <c r="G77" s="96">
        <v>11218362.399999999</v>
      </c>
      <c r="H77" s="14"/>
      <c r="I77" s="86">
        <v>0.33677279136569888</v>
      </c>
      <c r="J77" s="86">
        <v>0.6632272086343014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'[38]CA2 Detail'!$V$121-'[38]CA2 Detail'!$I$203</f>
        <v>56504806.818999998</v>
      </c>
      <c r="J83" s="88">
        <v>6.6862262393039759E-2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187" priority="119" operator="notEqual">
      <formula>G15</formula>
    </cfRule>
    <cfRule type="cellIs" dxfId="1186" priority="120" operator="equal">
      <formula>G15</formula>
    </cfRule>
  </conditionalFormatting>
  <conditionalFormatting sqref="K16">
    <cfRule type="cellIs" dxfId="1185" priority="117" operator="notEqual">
      <formula>G16</formula>
    </cfRule>
    <cfRule type="cellIs" dxfId="1184" priority="118" operator="equal">
      <formula>G16</formula>
    </cfRule>
  </conditionalFormatting>
  <conditionalFormatting sqref="K17">
    <cfRule type="cellIs" dxfId="1183" priority="115" operator="notEqual">
      <formula>G17</formula>
    </cfRule>
    <cfRule type="cellIs" dxfId="1182" priority="116" operator="equal">
      <formula>G17</formula>
    </cfRule>
  </conditionalFormatting>
  <conditionalFormatting sqref="K18">
    <cfRule type="cellIs" dxfId="1181" priority="113" operator="notEqual">
      <formula>G18</formula>
    </cfRule>
    <cfRule type="cellIs" dxfId="1180" priority="114" operator="equal">
      <formula>G18</formula>
    </cfRule>
  </conditionalFormatting>
  <conditionalFormatting sqref="K19">
    <cfRule type="cellIs" dxfId="1179" priority="111" operator="notEqual">
      <formula>G19</formula>
    </cfRule>
    <cfRule type="cellIs" dxfId="1178" priority="112" operator="equal">
      <formula>G19</formula>
    </cfRule>
  </conditionalFormatting>
  <conditionalFormatting sqref="K20">
    <cfRule type="cellIs" dxfId="1177" priority="109" operator="notEqual">
      <formula>G20</formula>
    </cfRule>
    <cfRule type="cellIs" dxfId="1176" priority="110" operator="equal">
      <formula>G20</formula>
    </cfRule>
  </conditionalFormatting>
  <conditionalFormatting sqref="K21">
    <cfRule type="cellIs" dxfId="1175" priority="107" operator="notEqual">
      <formula>G21</formula>
    </cfRule>
    <cfRule type="cellIs" dxfId="1174" priority="108" operator="equal">
      <formula>G21</formula>
    </cfRule>
  </conditionalFormatting>
  <conditionalFormatting sqref="K22">
    <cfRule type="cellIs" dxfId="1173" priority="105" operator="notEqual">
      <formula>G22</formula>
    </cfRule>
    <cfRule type="cellIs" dxfId="1172" priority="106" operator="equal">
      <formula>G22</formula>
    </cfRule>
  </conditionalFormatting>
  <conditionalFormatting sqref="K23">
    <cfRule type="cellIs" dxfId="1171" priority="103" operator="notEqual">
      <formula>G23</formula>
    </cfRule>
    <cfRule type="cellIs" dxfId="1170" priority="104" operator="equal">
      <formula>G23</formula>
    </cfRule>
  </conditionalFormatting>
  <conditionalFormatting sqref="K24">
    <cfRule type="cellIs" dxfId="1169" priority="101" operator="notEqual">
      <formula>G24</formula>
    </cfRule>
    <cfRule type="cellIs" dxfId="1168" priority="102" operator="equal">
      <formula>G24</formula>
    </cfRule>
  </conditionalFormatting>
  <conditionalFormatting sqref="K26">
    <cfRule type="cellIs" dxfId="1167" priority="99" operator="notEqual">
      <formula>G26</formula>
    </cfRule>
    <cfRule type="cellIs" dxfId="1166" priority="100" operator="equal">
      <formula>G26</formula>
    </cfRule>
  </conditionalFormatting>
  <conditionalFormatting sqref="K27">
    <cfRule type="cellIs" dxfId="1165" priority="97" operator="notEqual">
      <formula>G27</formula>
    </cfRule>
    <cfRule type="cellIs" dxfId="1164" priority="98" operator="equal">
      <formula>G27</formula>
    </cfRule>
  </conditionalFormatting>
  <conditionalFormatting sqref="K28">
    <cfRule type="cellIs" dxfId="1163" priority="95" operator="notEqual">
      <formula>G28</formula>
    </cfRule>
    <cfRule type="cellIs" dxfId="1162" priority="96" operator="equal">
      <formula>G28</formula>
    </cfRule>
  </conditionalFormatting>
  <conditionalFormatting sqref="K29">
    <cfRule type="cellIs" dxfId="1161" priority="93" operator="notEqual">
      <formula>G29</formula>
    </cfRule>
    <cfRule type="cellIs" dxfId="1160" priority="94" operator="equal">
      <formula>G29</formula>
    </cfRule>
  </conditionalFormatting>
  <conditionalFormatting sqref="K30">
    <cfRule type="cellIs" dxfId="1159" priority="91" operator="notEqual">
      <formula>G30</formula>
    </cfRule>
    <cfRule type="cellIs" dxfId="1158" priority="92" operator="equal">
      <formula>G30</formula>
    </cfRule>
  </conditionalFormatting>
  <conditionalFormatting sqref="K31">
    <cfRule type="cellIs" dxfId="1157" priority="89" operator="notEqual">
      <formula>G31</formula>
    </cfRule>
    <cfRule type="cellIs" dxfId="1156" priority="90" operator="equal">
      <formula>G31</formula>
    </cfRule>
  </conditionalFormatting>
  <conditionalFormatting sqref="K32">
    <cfRule type="cellIs" dxfId="1155" priority="87" operator="notEqual">
      <formula>G32</formula>
    </cfRule>
    <cfRule type="cellIs" dxfId="1154" priority="88" operator="equal">
      <formula>G32</formula>
    </cfRule>
  </conditionalFormatting>
  <conditionalFormatting sqref="K33">
    <cfRule type="cellIs" dxfId="1153" priority="85" operator="notEqual">
      <formula>G33</formula>
    </cfRule>
    <cfRule type="cellIs" dxfId="1152" priority="86" operator="equal">
      <formula>G33</formula>
    </cfRule>
  </conditionalFormatting>
  <conditionalFormatting sqref="K34">
    <cfRule type="cellIs" dxfId="1151" priority="83" operator="notEqual">
      <formula>G34</formula>
    </cfRule>
    <cfRule type="cellIs" dxfId="1150" priority="84" operator="equal">
      <formula>G34</formula>
    </cfRule>
  </conditionalFormatting>
  <conditionalFormatting sqref="K35">
    <cfRule type="cellIs" dxfId="1149" priority="81" operator="notEqual">
      <formula>G35</formula>
    </cfRule>
    <cfRule type="cellIs" dxfId="1148" priority="82" operator="equal">
      <formula>G35</formula>
    </cfRule>
  </conditionalFormatting>
  <conditionalFormatting sqref="K36">
    <cfRule type="cellIs" dxfId="1147" priority="79" operator="notEqual">
      <formula>G36</formula>
    </cfRule>
    <cfRule type="cellIs" dxfId="1146" priority="80" operator="equal">
      <formula>G36</formula>
    </cfRule>
  </conditionalFormatting>
  <conditionalFormatting sqref="K37">
    <cfRule type="cellIs" dxfId="1145" priority="77" operator="notEqual">
      <formula>G37</formula>
    </cfRule>
    <cfRule type="cellIs" dxfId="1144" priority="78" operator="equal">
      <formula>G37</formula>
    </cfRule>
  </conditionalFormatting>
  <conditionalFormatting sqref="K38">
    <cfRule type="cellIs" dxfId="1143" priority="75" operator="notEqual">
      <formula>G38</formula>
    </cfRule>
    <cfRule type="cellIs" dxfId="1142" priority="76" operator="equal">
      <formula>G38</formula>
    </cfRule>
  </conditionalFormatting>
  <conditionalFormatting sqref="K39">
    <cfRule type="cellIs" dxfId="1141" priority="73" operator="notEqual">
      <formula>G39</formula>
    </cfRule>
    <cfRule type="cellIs" dxfId="1140" priority="74" operator="equal">
      <formula>G39</formula>
    </cfRule>
  </conditionalFormatting>
  <conditionalFormatting sqref="K40">
    <cfRule type="cellIs" dxfId="1139" priority="71" operator="notEqual">
      <formula>G40</formula>
    </cfRule>
    <cfRule type="cellIs" dxfId="1138" priority="72" operator="equal">
      <formula>G40</formula>
    </cfRule>
  </conditionalFormatting>
  <conditionalFormatting sqref="K41">
    <cfRule type="cellIs" dxfId="1137" priority="69" operator="notEqual">
      <formula>G41</formula>
    </cfRule>
    <cfRule type="cellIs" dxfId="1136" priority="70" operator="equal">
      <formula>G41</formula>
    </cfRule>
  </conditionalFormatting>
  <conditionalFormatting sqref="K43">
    <cfRule type="cellIs" dxfId="1135" priority="67" operator="notEqual">
      <formula>G43</formula>
    </cfRule>
    <cfRule type="cellIs" dxfId="1134" priority="68" operator="equal">
      <formula>G43</formula>
    </cfRule>
  </conditionalFormatting>
  <conditionalFormatting sqref="K44">
    <cfRule type="cellIs" dxfId="1133" priority="65" operator="notEqual">
      <formula>G44</formula>
    </cfRule>
    <cfRule type="cellIs" dxfId="1132" priority="66" operator="equal">
      <formula>G44</formula>
    </cfRule>
  </conditionalFormatting>
  <conditionalFormatting sqref="K45">
    <cfRule type="cellIs" dxfId="1131" priority="63" operator="notEqual">
      <formula>G45</formula>
    </cfRule>
    <cfRule type="cellIs" dxfId="1130" priority="64" operator="equal">
      <formula>G45</formula>
    </cfRule>
  </conditionalFormatting>
  <conditionalFormatting sqref="K46">
    <cfRule type="cellIs" dxfId="1129" priority="61" operator="notEqual">
      <formula>G46</formula>
    </cfRule>
    <cfRule type="cellIs" dxfId="1128" priority="62" operator="equal">
      <formula>G46</formula>
    </cfRule>
  </conditionalFormatting>
  <conditionalFormatting sqref="K47">
    <cfRule type="cellIs" dxfId="1127" priority="59" operator="notEqual">
      <formula>G47</formula>
    </cfRule>
    <cfRule type="cellIs" dxfId="1126" priority="60" operator="equal">
      <formula>G47</formula>
    </cfRule>
  </conditionalFormatting>
  <conditionalFormatting sqref="K48">
    <cfRule type="cellIs" dxfId="1125" priority="57" operator="notEqual">
      <formula>G48</formula>
    </cfRule>
    <cfRule type="cellIs" dxfId="1124" priority="58" operator="equal">
      <formula>G48</formula>
    </cfRule>
  </conditionalFormatting>
  <conditionalFormatting sqref="K49">
    <cfRule type="cellIs" dxfId="1123" priority="55" operator="notEqual">
      <formula>G49</formula>
    </cfRule>
    <cfRule type="cellIs" dxfId="1122" priority="56" operator="equal">
      <formula>G49</formula>
    </cfRule>
  </conditionalFormatting>
  <conditionalFormatting sqref="K50">
    <cfRule type="cellIs" dxfId="1121" priority="53" operator="notEqual">
      <formula>G50</formula>
    </cfRule>
    <cfRule type="cellIs" dxfId="1120" priority="54" operator="equal">
      <formula>G50</formula>
    </cfRule>
  </conditionalFormatting>
  <conditionalFormatting sqref="K51">
    <cfRule type="cellIs" dxfId="1119" priority="51" operator="notEqual">
      <formula>G51</formula>
    </cfRule>
    <cfRule type="cellIs" dxfId="1118" priority="52" operator="equal">
      <formula>G51</formula>
    </cfRule>
  </conditionalFormatting>
  <conditionalFormatting sqref="K52">
    <cfRule type="cellIs" dxfId="1117" priority="49" operator="notEqual">
      <formula>G52</formula>
    </cfRule>
    <cfRule type="cellIs" dxfId="1116" priority="50" operator="equal">
      <formula>G52</formula>
    </cfRule>
  </conditionalFormatting>
  <conditionalFormatting sqref="K53">
    <cfRule type="cellIs" dxfId="1115" priority="47" operator="notEqual">
      <formula>G53</formula>
    </cfRule>
    <cfRule type="cellIs" dxfId="1114" priority="48" operator="equal">
      <formula>G53</formula>
    </cfRule>
  </conditionalFormatting>
  <conditionalFormatting sqref="K54">
    <cfRule type="cellIs" dxfId="1113" priority="45" operator="notEqual">
      <formula>G54</formula>
    </cfRule>
    <cfRule type="cellIs" dxfId="1112" priority="46" operator="equal">
      <formula>G54</formula>
    </cfRule>
  </conditionalFormatting>
  <conditionalFormatting sqref="K55">
    <cfRule type="cellIs" dxfId="1111" priority="43" operator="notEqual">
      <formula>G55</formula>
    </cfRule>
    <cfRule type="cellIs" dxfId="1110" priority="44" operator="equal">
      <formula>G55</formula>
    </cfRule>
  </conditionalFormatting>
  <conditionalFormatting sqref="K56">
    <cfRule type="cellIs" dxfId="1109" priority="41" operator="notEqual">
      <formula>G56</formula>
    </cfRule>
    <cfRule type="cellIs" dxfId="1108" priority="42" operator="equal">
      <formula>G56</formula>
    </cfRule>
  </conditionalFormatting>
  <conditionalFormatting sqref="K57">
    <cfRule type="cellIs" dxfId="1107" priority="39" operator="notEqual">
      <formula>G57</formula>
    </cfRule>
    <cfRule type="cellIs" dxfId="1106" priority="40" operator="equal">
      <formula>G57</formula>
    </cfRule>
  </conditionalFormatting>
  <conditionalFormatting sqref="K58">
    <cfRule type="cellIs" dxfId="1105" priority="37" operator="notEqual">
      <formula>G58</formula>
    </cfRule>
    <cfRule type="cellIs" dxfId="1104" priority="38" operator="equal">
      <formula>G58</formula>
    </cfRule>
  </conditionalFormatting>
  <conditionalFormatting sqref="K59">
    <cfRule type="cellIs" dxfId="1103" priority="35" operator="notEqual">
      <formula>G59</formula>
    </cfRule>
    <cfRule type="cellIs" dxfId="1102" priority="36" operator="equal">
      <formula>G59</formula>
    </cfRule>
  </conditionalFormatting>
  <conditionalFormatting sqref="K60">
    <cfRule type="cellIs" dxfId="1101" priority="33" operator="notEqual">
      <formula>G60</formula>
    </cfRule>
    <cfRule type="cellIs" dxfId="1100" priority="34" operator="equal">
      <formula>G60</formula>
    </cfRule>
  </conditionalFormatting>
  <conditionalFormatting sqref="K61">
    <cfRule type="cellIs" dxfId="1099" priority="31" operator="notEqual">
      <formula>G61</formula>
    </cfRule>
    <cfRule type="cellIs" dxfId="1098" priority="32" operator="equal">
      <formula>G61</formula>
    </cfRule>
  </conditionalFormatting>
  <conditionalFormatting sqref="K62">
    <cfRule type="cellIs" dxfId="1097" priority="29" operator="notEqual">
      <formula>G62</formula>
    </cfRule>
    <cfRule type="cellIs" dxfId="1096" priority="30" operator="equal">
      <formula>G62</formula>
    </cfRule>
  </conditionalFormatting>
  <conditionalFormatting sqref="K63">
    <cfRule type="cellIs" dxfId="1095" priority="27" operator="notEqual">
      <formula>G63</formula>
    </cfRule>
    <cfRule type="cellIs" dxfId="1094" priority="28" operator="equal">
      <formula>G63</formula>
    </cfRule>
  </conditionalFormatting>
  <conditionalFormatting sqref="K67">
    <cfRule type="cellIs" dxfId="1093" priority="25" operator="notEqual">
      <formula>G67</formula>
    </cfRule>
    <cfRule type="cellIs" dxfId="1092" priority="26" operator="equal">
      <formula>G67</formula>
    </cfRule>
  </conditionalFormatting>
  <conditionalFormatting sqref="K68">
    <cfRule type="cellIs" dxfId="1091" priority="23" operator="notEqual">
      <formula>G68</formula>
    </cfRule>
    <cfRule type="cellIs" dxfId="1090" priority="24" operator="equal">
      <formula>G68</formula>
    </cfRule>
  </conditionalFormatting>
  <conditionalFormatting sqref="K69">
    <cfRule type="cellIs" dxfId="1089" priority="21" operator="notEqual">
      <formula>G69</formula>
    </cfRule>
    <cfRule type="cellIs" dxfId="1088" priority="22" operator="equal">
      <formula>G69</formula>
    </cfRule>
  </conditionalFormatting>
  <conditionalFormatting sqref="K71">
    <cfRule type="cellIs" dxfId="1087" priority="19" operator="notEqual">
      <formula>G71</formula>
    </cfRule>
    <cfRule type="cellIs" dxfId="1086" priority="20" operator="equal">
      <formula>G71</formula>
    </cfRule>
  </conditionalFormatting>
  <conditionalFormatting sqref="K72">
    <cfRule type="cellIs" dxfId="1085" priority="17" operator="notEqual">
      <formula>G72</formula>
    </cfRule>
    <cfRule type="cellIs" dxfId="1084" priority="18" operator="equal">
      <formula>G72</formula>
    </cfRule>
  </conditionalFormatting>
  <conditionalFormatting sqref="K73">
    <cfRule type="cellIs" dxfId="1083" priority="15" operator="notEqual">
      <formula>G73</formula>
    </cfRule>
    <cfRule type="cellIs" dxfId="1082" priority="16" operator="equal">
      <formula>G73</formula>
    </cfRule>
  </conditionalFormatting>
  <conditionalFormatting sqref="K76">
    <cfRule type="cellIs" dxfId="1081" priority="13" operator="notEqual">
      <formula>G76</formula>
    </cfRule>
    <cfRule type="cellIs" dxfId="1080" priority="14" operator="equal">
      <formula>G76</formula>
    </cfRule>
  </conditionalFormatting>
  <conditionalFormatting sqref="K9">
    <cfRule type="cellIs" dxfId="1079" priority="131" operator="notEqual">
      <formula>G9</formula>
    </cfRule>
    <cfRule type="cellIs" dxfId="1078" priority="132" operator="equal">
      <formula>G9</formula>
    </cfRule>
  </conditionalFormatting>
  <conditionalFormatting sqref="K10">
    <cfRule type="cellIs" dxfId="1077" priority="129" operator="notEqual">
      <formula>G10</formula>
    </cfRule>
    <cfRule type="cellIs" dxfId="1076" priority="130" operator="equal">
      <formula>G10</formula>
    </cfRule>
  </conditionalFormatting>
  <conditionalFormatting sqref="K11">
    <cfRule type="cellIs" dxfId="1075" priority="127" operator="notEqual">
      <formula>G11</formula>
    </cfRule>
    <cfRule type="cellIs" dxfId="1074" priority="128" operator="equal">
      <formula>G11</formula>
    </cfRule>
  </conditionalFormatting>
  <conditionalFormatting sqref="K12">
    <cfRule type="cellIs" dxfId="1073" priority="125" operator="notEqual">
      <formula>G12</formula>
    </cfRule>
    <cfRule type="cellIs" dxfId="1072" priority="126" operator="equal">
      <formula>G12</formula>
    </cfRule>
  </conditionalFormatting>
  <conditionalFormatting sqref="K13">
    <cfRule type="cellIs" dxfId="1071" priority="123" operator="notEqual">
      <formula>G13</formula>
    </cfRule>
    <cfRule type="cellIs" dxfId="1070" priority="124" operator="equal">
      <formula>G13</formula>
    </cfRule>
  </conditionalFormatting>
  <conditionalFormatting sqref="K14">
    <cfRule type="cellIs" dxfId="1069" priority="121" operator="notEqual">
      <formula>G14</formula>
    </cfRule>
    <cfRule type="cellIs" dxfId="1068" priority="122" operator="equal">
      <formula>G14</formula>
    </cfRule>
  </conditionalFormatting>
  <conditionalFormatting sqref="G76">
    <cfRule type="cellIs" dxfId="1067" priority="11" operator="notEqual">
      <formula>$G$77</formula>
    </cfRule>
    <cfRule type="cellIs" dxfId="106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28A49F99-4A9E-4587-B983-99FC9BEC6079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A38149-F30F-41F0-893E-B6AF9CD39D4C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0B84769-8942-465B-ABE7-8F8B19178941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9A8AE9A-12CA-470C-A45B-E20C00E91D18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737E889-06EE-46C7-ADAA-774C73C1E5D5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F3A2365-B75A-41FD-8708-E02C9802F462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673C3A7-0A46-4E22-827C-2292093626A4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4C4B3B5-AABF-4A53-84DF-0245E3DF9905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12FF244-D463-497D-8E46-C50FA4CFF072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E8FF9F7-0004-407A-8D83-CC3C68FC31A3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165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1525105.62</v>
      </c>
      <c r="H8" s="10"/>
      <c r="I8" s="91">
        <v>737868.90999999992</v>
      </c>
      <c r="J8" s="91">
        <v>787236.71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58670.1</v>
      </c>
      <c r="H10" s="17" t="s">
        <v>15</v>
      </c>
      <c r="I10" s="92">
        <v>58670.1</v>
      </c>
      <c r="J10" s="92"/>
      <c r="K10" s="91">
        <v>58670.1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480094.99</v>
      </c>
      <c r="H11" s="17" t="s">
        <v>15</v>
      </c>
      <c r="I11" s="92">
        <v>480094.99</v>
      </c>
      <c r="J11" s="92"/>
      <c r="K11" s="91">
        <v>480094.99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/>
      <c r="H13" s="17"/>
      <c r="I13" s="92"/>
      <c r="J13" s="92"/>
      <c r="K13" s="91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483473.7</v>
      </c>
      <c r="H14" s="17" t="s">
        <v>24</v>
      </c>
      <c r="I14" s="92">
        <v>0</v>
      </c>
      <c r="J14" s="92">
        <v>483473.7</v>
      </c>
      <c r="K14" s="91">
        <v>483473.7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>
        <v>199103.82</v>
      </c>
      <c r="H15" s="17" t="s">
        <v>15</v>
      </c>
      <c r="I15" s="92">
        <v>199103.82</v>
      </c>
      <c r="J15" s="92"/>
      <c r="K15" s="91">
        <v>199103.82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303763.01</v>
      </c>
      <c r="H18" s="17" t="s">
        <v>24</v>
      </c>
      <c r="I18" s="92"/>
      <c r="J18" s="92">
        <v>303763.01</v>
      </c>
      <c r="K18" s="91">
        <v>303763.01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/>
      <c r="H20" s="17"/>
      <c r="I20" s="92"/>
      <c r="J20" s="92"/>
      <c r="K20" s="91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1735707.3199999998</v>
      </c>
      <c r="H25" s="10"/>
      <c r="I25" s="91">
        <v>1342130.75</v>
      </c>
      <c r="J25" s="91">
        <v>393576.57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>
        <v>265833.43</v>
      </c>
      <c r="H26" s="17" t="s">
        <v>15</v>
      </c>
      <c r="I26" s="92">
        <v>265833.43</v>
      </c>
      <c r="J26" s="92"/>
      <c r="K26" s="91">
        <v>265833.43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/>
      <c r="H28" s="17"/>
      <c r="I28" s="92"/>
      <c r="J28" s="92"/>
      <c r="K28" s="91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1323065.78</v>
      </c>
      <c r="H30" s="17" t="s">
        <v>59</v>
      </c>
      <c r="I30" s="92">
        <v>1076297.32</v>
      </c>
      <c r="J30" s="90">
        <v>246768.46000000002</v>
      </c>
      <c r="K30" s="91">
        <v>1323065.78</v>
      </c>
      <c r="L30" s="18" t="s">
        <v>342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/>
      <c r="H31" s="17"/>
      <c r="I31" s="92"/>
      <c r="J31" s="92"/>
      <c r="K31" s="91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/>
      <c r="K32" s="91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/>
      <c r="H33" s="17"/>
      <c r="I33" s="92"/>
      <c r="J33" s="92"/>
      <c r="K33" s="91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146808.10999999999</v>
      </c>
      <c r="H40" s="17" t="s">
        <v>24</v>
      </c>
      <c r="I40" s="92"/>
      <c r="J40" s="92">
        <v>146808.10999999999</v>
      </c>
      <c r="K40" s="91">
        <v>146808.10999999999</v>
      </c>
      <c r="L40" s="18" t="s">
        <v>262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5150619.8900000006</v>
      </c>
      <c r="H42" s="10"/>
      <c r="I42" s="91">
        <v>996248.75999999989</v>
      </c>
      <c r="J42" s="91">
        <v>4154371.1300000004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425830.75</v>
      </c>
      <c r="H43" s="17" t="s">
        <v>24</v>
      </c>
      <c r="I43" s="92"/>
      <c r="J43" s="92">
        <v>425830.75</v>
      </c>
      <c r="K43" s="91">
        <v>425830.75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1002475.43</v>
      </c>
      <c r="H44" s="17" t="s">
        <v>24</v>
      </c>
      <c r="I44" s="92"/>
      <c r="J44" s="92">
        <v>1002475.43</v>
      </c>
      <c r="K44" s="91">
        <v>1002475.43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625155.71</v>
      </c>
      <c r="H47" s="17" t="s">
        <v>15</v>
      </c>
      <c r="I47" s="92">
        <v>625155.71</v>
      </c>
      <c r="J47" s="92"/>
      <c r="K47" s="91">
        <v>625155.71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>
        <v>220261.9</v>
      </c>
      <c r="H48" s="17" t="s">
        <v>24</v>
      </c>
      <c r="I48" s="92"/>
      <c r="J48" s="92">
        <v>220261.9</v>
      </c>
      <c r="K48" s="91">
        <v>220261.9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311066.90999999997</v>
      </c>
      <c r="H49" s="17" t="s">
        <v>15</v>
      </c>
      <c r="I49" s="92">
        <v>311066.90999999997</v>
      </c>
      <c r="J49" s="92"/>
      <c r="K49" s="91">
        <v>311066.90999999997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/>
      <c r="H54" s="17"/>
      <c r="I54" s="92"/>
      <c r="J54" s="92"/>
      <c r="K54" s="91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1373988.2</v>
      </c>
      <c r="H55" s="17" t="s">
        <v>24</v>
      </c>
      <c r="I55" s="92"/>
      <c r="J55" s="92">
        <v>1373988.2</v>
      </c>
      <c r="K55" s="91">
        <v>1373988.2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/>
      <c r="H56" s="17"/>
      <c r="I56" s="92"/>
      <c r="J56" s="92"/>
      <c r="K56" s="91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/>
      <c r="H59" s="17"/>
      <c r="I59" s="92"/>
      <c r="J59" s="92"/>
      <c r="K59" s="91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/>
      <c r="H60" s="17"/>
      <c r="I60" s="92"/>
      <c r="J60" s="92"/>
      <c r="K60" s="91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60026.14</v>
      </c>
      <c r="H61" s="17" t="s">
        <v>15</v>
      </c>
      <c r="I61" s="92">
        <v>60026.14</v>
      </c>
      <c r="J61" s="92"/>
      <c r="K61" s="91">
        <v>60026.14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1032583.98</v>
      </c>
      <c r="H62" s="17" t="s">
        <v>24</v>
      </c>
      <c r="I62" s="92"/>
      <c r="J62" s="92">
        <v>1032583.98</v>
      </c>
      <c r="K62" s="91">
        <v>1032583.98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99230.87</v>
      </c>
      <c r="H63" s="17" t="s">
        <v>24</v>
      </c>
      <c r="I63" s="92"/>
      <c r="J63" s="92">
        <v>99230.87</v>
      </c>
      <c r="K63" s="91">
        <v>99230.87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57409.2</v>
      </c>
      <c r="H66" s="10"/>
      <c r="I66" s="91">
        <v>57409.2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>
        <v>57409.2</v>
      </c>
      <c r="H67" s="17" t="s">
        <v>15</v>
      </c>
      <c r="I67" s="92">
        <v>57409.2</v>
      </c>
      <c r="J67" s="92"/>
      <c r="K67" s="91">
        <v>57409.2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1695254.75</v>
      </c>
      <c r="H70" s="10"/>
      <c r="I70" s="91">
        <v>688376.58</v>
      </c>
      <c r="J70" s="91">
        <v>1006878.17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930661.48</v>
      </c>
      <c r="H72" s="17" t="s">
        <v>59</v>
      </c>
      <c r="I72" s="92">
        <v>688376.58</v>
      </c>
      <c r="J72" s="92">
        <v>242284.90000000002</v>
      </c>
      <c r="K72" s="91">
        <v>930661.48</v>
      </c>
      <c r="L72" s="18" t="s">
        <v>263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764593.27</v>
      </c>
      <c r="H73" s="17" t="s">
        <v>24</v>
      </c>
      <c r="I73" s="92"/>
      <c r="J73" s="92">
        <v>764593.27</v>
      </c>
      <c r="K73" s="91">
        <v>764593.27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10164096.779999999</v>
      </c>
      <c r="H76" s="26"/>
      <c r="I76" s="95">
        <v>3822034.2</v>
      </c>
      <c r="J76" s="95">
        <v>6342062.5800000001</v>
      </c>
      <c r="K76" s="91">
        <v>10164096.780000001</v>
      </c>
      <c r="L76" s="27"/>
    </row>
    <row r="77" spans="1:12" ht="15.75" x14ac:dyDescent="0.25">
      <c r="F77" s="84" t="s">
        <v>200</v>
      </c>
      <c r="G77" s="96">
        <v>10164096.779999999</v>
      </c>
      <c r="H77" s="14"/>
      <c r="I77" s="86">
        <v>0.37603284214300847</v>
      </c>
      <c r="J77" s="86">
        <v>0.62396715785699164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'[40]CA2 Detail'!$V$121-'[40]CA2 Detail'!$I$203</f>
        <v>49153545.349999994</v>
      </c>
      <c r="J83" s="88">
        <v>7.775704016434698E-2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055" priority="119" operator="notEqual">
      <formula>G15</formula>
    </cfRule>
    <cfRule type="cellIs" dxfId="1054" priority="120" operator="equal">
      <formula>G15</formula>
    </cfRule>
  </conditionalFormatting>
  <conditionalFormatting sqref="K16">
    <cfRule type="cellIs" dxfId="1053" priority="117" operator="notEqual">
      <formula>G16</formula>
    </cfRule>
    <cfRule type="cellIs" dxfId="1052" priority="118" operator="equal">
      <formula>G16</formula>
    </cfRule>
  </conditionalFormatting>
  <conditionalFormatting sqref="K17">
    <cfRule type="cellIs" dxfId="1051" priority="115" operator="notEqual">
      <formula>G17</formula>
    </cfRule>
    <cfRule type="cellIs" dxfId="1050" priority="116" operator="equal">
      <formula>G17</formula>
    </cfRule>
  </conditionalFormatting>
  <conditionalFormatting sqref="K18">
    <cfRule type="cellIs" dxfId="1049" priority="113" operator="notEqual">
      <formula>G18</formula>
    </cfRule>
    <cfRule type="cellIs" dxfId="1048" priority="114" operator="equal">
      <formula>G18</formula>
    </cfRule>
  </conditionalFormatting>
  <conditionalFormatting sqref="K19">
    <cfRule type="cellIs" dxfId="1047" priority="111" operator="notEqual">
      <formula>G19</formula>
    </cfRule>
    <cfRule type="cellIs" dxfId="1046" priority="112" operator="equal">
      <formula>G19</formula>
    </cfRule>
  </conditionalFormatting>
  <conditionalFormatting sqref="K20">
    <cfRule type="cellIs" dxfId="1045" priority="109" operator="notEqual">
      <formula>G20</formula>
    </cfRule>
    <cfRule type="cellIs" dxfId="1044" priority="110" operator="equal">
      <formula>G20</formula>
    </cfRule>
  </conditionalFormatting>
  <conditionalFormatting sqref="K21">
    <cfRule type="cellIs" dxfId="1043" priority="107" operator="notEqual">
      <formula>G21</formula>
    </cfRule>
    <cfRule type="cellIs" dxfId="1042" priority="108" operator="equal">
      <formula>G21</formula>
    </cfRule>
  </conditionalFormatting>
  <conditionalFormatting sqref="K22">
    <cfRule type="cellIs" dxfId="1041" priority="105" operator="notEqual">
      <formula>G22</formula>
    </cfRule>
    <cfRule type="cellIs" dxfId="1040" priority="106" operator="equal">
      <formula>G22</formula>
    </cfRule>
  </conditionalFormatting>
  <conditionalFormatting sqref="K23">
    <cfRule type="cellIs" dxfId="1039" priority="103" operator="notEqual">
      <formula>G23</formula>
    </cfRule>
    <cfRule type="cellIs" dxfId="1038" priority="104" operator="equal">
      <formula>G23</formula>
    </cfRule>
  </conditionalFormatting>
  <conditionalFormatting sqref="K24">
    <cfRule type="cellIs" dxfId="1037" priority="101" operator="notEqual">
      <formula>G24</formula>
    </cfRule>
    <cfRule type="cellIs" dxfId="1036" priority="102" operator="equal">
      <formula>G24</formula>
    </cfRule>
  </conditionalFormatting>
  <conditionalFormatting sqref="K26">
    <cfRule type="cellIs" dxfId="1035" priority="99" operator="notEqual">
      <formula>G26</formula>
    </cfRule>
    <cfRule type="cellIs" dxfId="1034" priority="100" operator="equal">
      <formula>G26</formula>
    </cfRule>
  </conditionalFormatting>
  <conditionalFormatting sqref="K27">
    <cfRule type="cellIs" dxfId="1033" priority="97" operator="notEqual">
      <formula>G27</formula>
    </cfRule>
    <cfRule type="cellIs" dxfId="1032" priority="98" operator="equal">
      <formula>G27</formula>
    </cfRule>
  </conditionalFormatting>
  <conditionalFormatting sqref="K28">
    <cfRule type="cellIs" dxfId="1031" priority="95" operator="notEqual">
      <formula>G28</formula>
    </cfRule>
    <cfRule type="cellIs" dxfId="1030" priority="96" operator="equal">
      <formula>G28</formula>
    </cfRule>
  </conditionalFormatting>
  <conditionalFormatting sqref="K29">
    <cfRule type="cellIs" dxfId="1029" priority="93" operator="notEqual">
      <formula>G29</formula>
    </cfRule>
    <cfRule type="cellIs" dxfId="1028" priority="94" operator="equal">
      <formula>G29</formula>
    </cfRule>
  </conditionalFormatting>
  <conditionalFormatting sqref="K30">
    <cfRule type="cellIs" dxfId="1027" priority="91" operator="notEqual">
      <formula>G30</formula>
    </cfRule>
    <cfRule type="cellIs" dxfId="1026" priority="92" operator="equal">
      <formula>G30</formula>
    </cfRule>
  </conditionalFormatting>
  <conditionalFormatting sqref="K31">
    <cfRule type="cellIs" dxfId="1025" priority="89" operator="notEqual">
      <formula>G31</formula>
    </cfRule>
    <cfRule type="cellIs" dxfId="1024" priority="90" operator="equal">
      <formula>G31</formula>
    </cfRule>
  </conditionalFormatting>
  <conditionalFormatting sqref="K32">
    <cfRule type="cellIs" dxfId="1023" priority="87" operator="notEqual">
      <formula>G32</formula>
    </cfRule>
    <cfRule type="cellIs" dxfId="1022" priority="88" operator="equal">
      <formula>G32</formula>
    </cfRule>
  </conditionalFormatting>
  <conditionalFormatting sqref="K33">
    <cfRule type="cellIs" dxfId="1021" priority="85" operator="notEqual">
      <formula>G33</formula>
    </cfRule>
    <cfRule type="cellIs" dxfId="1020" priority="86" operator="equal">
      <formula>G33</formula>
    </cfRule>
  </conditionalFormatting>
  <conditionalFormatting sqref="K34">
    <cfRule type="cellIs" dxfId="1019" priority="83" operator="notEqual">
      <formula>G34</formula>
    </cfRule>
    <cfRule type="cellIs" dxfId="1018" priority="84" operator="equal">
      <formula>G34</formula>
    </cfRule>
  </conditionalFormatting>
  <conditionalFormatting sqref="K35">
    <cfRule type="cellIs" dxfId="1017" priority="81" operator="notEqual">
      <formula>G35</formula>
    </cfRule>
    <cfRule type="cellIs" dxfId="1016" priority="82" operator="equal">
      <formula>G35</formula>
    </cfRule>
  </conditionalFormatting>
  <conditionalFormatting sqref="K36">
    <cfRule type="cellIs" dxfId="1015" priority="79" operator="notEqual">
      <formula>G36</formula>
    </cfRule>
    <cfRule type="cellIs" dxfId="1014" priority="80" operator="equal">
      <formula>G36</formula>
    </cfRule>
  </conditionalFormatting>
  <conditionalFormatting sqref="K37">
    <cfRule type="cellIs" dxfId="1013" priority="77" operator="notEqual">
      <formula>G37</formula>
    </cfRule>
    <cfRule type="cellIs" dxfId="1012" priority="78" operator="equal">
      <formula>G37</formula>
    </cfRule>
  </conditionalFormatting>
  <conditionalFormatting sqref="K38">
    <cfRule type="cellIs" dxfId="1011" priority="75" operator="notEqual">
      <formula>G38</formula>
    </cfRule>
    <cfRule type="cellIs" dxfId="1010" priority="76" operator="equal">
      <formula>G38</formula>
    </cfRule>
  </conditionalFormatting>
  <conditionalFormatting sqref="K39">
    <cfRule type="cellIs" dxfId="1009" priority="73" operator="notEqual">
      <formula>G39</formula>
    </cfRule>
    <cfRule type="cellIs" dxfId="1008" priority="74" operator="equal">
      <formula>G39</formula>
    </cfRule>
  </conditionalFormatting>
  <conditionalFormatting sqref="K40">
    <cfRule type="cellIs" dxfId="1007" priority="71" operator="notEqual">
      <formula>G40</formula>
    </cfRule>
    <cfRule type="cellIs" dxfId="1006" priority="72" operator="equal">
      <formula>G40</formula>
    </cfRule>
  </conditionalFormatting>
  <conditionalFormatting sqref="K41">
    <cfRule type="cellIs" dxfId="1005" priority="69" operator="notEqual">
      <formula>G41</formula>
    </cfRule>
    <cfRule type="cellIs" dxfId="1004" priority="70" operator="equal">
      <formula>G41</formula>
    </cfRule>
  </conditionalFormatting>
  <conditionalFormatting sqref="K43">
    <cfRule type="cellIs" dxfId="1003" priority="67" operator="notEqual">
      <formula>G43</formula>
    </cfRule>
    <cfRule type="cellIs" dxfId="1002" priority="68" operator="equal">
      <formula>G43</formula>
    </cfRule>
  </conditionalFormatting>
  <conditionalFormatting sqref="K44">
    <cfRule type="cellIs" dxfId="1001" priority="65" operator="notEqual">
      <formula>G44</formula>
    </cfRule>
    <cfRule type="cellIs" dxfId="1000" priority="66" operator="equal">
      <formula>G44</formula>
    </cfRule>
  </conditionalFormatting>
  <conditionalFormatting sqref="K45">
    <cfRule type="cellIs" dxfId="999" priority="63" operator="notEqual">
      <formula>G45</formula>
    </cfRule>
    <cfRule type="cellIs" dxfId="998" priority="64" operator="equal">
      <formula>G45</formula>
    </cfRule>
  </conditionalFormatting>
  <conditionalFormatting sqref="K46">
    <cfRule type="cellIs" dxfId="997" priority="61" operator="notEqual">
      <formula>G46</formula>
    </cfRule>
    <cfRule type="cellIs" dxfId="996" priority="62" operator="equal">
      <formula>G46</formula>
    </cfRule>
  </conditionalFormatting>
  <conditionalFormatting sqref="K47">
    <cfRule type="cellIs" dxfId="995" priority="59" operator="notEqual">
      <formula>G47</formula>
    </cfRule>
    <cfRule type="cellIs" dxfId="994" priority="60" operator="equal">
      <formula>G47</formula>
    </cfRule>
  </conditionalFormatting>
  <conditionalFormatting sqref="K48">
    <cfRule type="cellIs" dxfId="993" priority="57" operator="notEqual">
      <formula>G48</formula>
    </cfRule>
    <cfRule type="cellIs" dxfId="992" priority="58" operator="equal">
      <formula>G48</formula>
    </cfRule>
  </conditionalFormatting>
  <conditionalFormatting sqref="K49">
    <cfRule type="cellIs" dxfId="991" priority="55" operator="notEqual">
      <formula>G49</formula>
    </cfRule>
    <cfRule type="cellIs" dxfId="990" priority="56" operator="equal">
      <formula>G49</formula>
    </cfRule>
  </conditionalFormatting>
  <conditionalFormatting sqref="K50">
    <cfRule type="cellIs" dxfId="989" priority="53" operator="notEqual">
      <formula>G50</formula>
    </cfRule>
    <cfRule type="cellIs" dxfId="988" priority="54" operator="equal">
      <formula>G50</formula>
    </cfRule>
  </conditionalFormatting>
  <conditionalFormatting sqref="K51">
    <cfRule type="cellIs" dxfId="987" priority="51" operator="notEqual">
      <formula>G51</formula>
    </cfRule>
    <cfRule type="cellIs" dxfId="986" priority="52" operator="equal">
      <formula>G51</formula>
    </cfRule>
  </conditionalFormatting>
  <conditionalFormatting sqref="K52">
    <cfRule type="cellIs" dxfId="985" priority="49" operator="notEqual">
      <formula>G52</formula>
    </cfRule>
    <cfRule type="cellIs" dxfId="984" priority="50" operator="equal">
      <formula>G52</formula>
    </cfRule>
  </conditionalFormatting>
  <conditionalFormatting sqref="K53">
    <cfRule type="cellIs" dxfId="983" priority="47" operator="notEqual">
      <formula>G53</formula>
    </cfRule>
    <cfRule type="cellIs" dxfId="982" priority="48" operator="equal">
      <formula>G53</formula>
    </cfRule>
  </conditionalFormatting>
  <conditionalFormatting sqref="K54">
    <cfRule type="cellIs" dxfId="981" priority="45" operator="notEqual">
      <formula>G54</formula>
    </cfRule>
    <cfRule type="cellIs" dxfId="980" priority="46" operator="equal">
      <formula>G54</formula>
    </cfRule>
  </conditionalFormatting>
  <conditionalFormatting sqref="K55">
    <cfRule type="cellIs" dxfId="979" priority="43" operator="notEqual">
      <formula>G55</formula>
    </cfRule>
    <cfRule type="cellIs" dxfId="978" priority="44" operator="equal">
      <formula>G55</formula>
    </cfRule>
  </conditionalFormatting>
  <conditionalFormatting sqref="K56">
    <cfRule type="cellIs" dxfId="977" priority="41" operator="notEqual">
      <formula>G56</formula>
    </cfRule>
    <cfRule type="cellIs" dxfId="976" priority="42" operator="equal">
      <formula>G56</formula>
    </cfRule>
  </conditionalFormatting>
  <conditionalFormatting sqref="K57">
    <cfRule type="cellIs" dxfId="975" priority="39" operator="notEqual">
      <formula>G57</formula>
    </cfRule>
    <cfRule type="cellIs" dxfId="974" priority="40" operator="equal">
      <formula>G57</formula>
    </cfRule>
  </conditionalFormatting>
  <conditionalFormatting sqref="K58">
    <cfRule type="cellIs" dxfId="973" priority="37" operator="notEqual">
      <formula>G58</formula>
    </cfRule>
    <cfRule type="cellIs" dxfId="972" priority="38" operator="equal">
      <formula>G58</formula>
    </cfRule>
  </conditionalFormatting>
  <conditionalFormatting sqref="K59">
    <cfRule type="cellIs" dxfId="971" priority="35" operator="notEqual">
      <formula>G59</formula>
    </cfRule>
    <cfRule type="cellIs" dxfId="970" priority="36" operator="equal">
      <formula>G59</formula>
    </cfRule>
  </conditionalFormatting>
  <conditionalFormatting sqref="K60">
    <cfRule type="cellIs" dxfId="969" priority="33" operator="notEqual">
      <formula>G60</formula>
    </cfRule>
    <cfRule type="cellIs" dxfId="968" priority="34" operator="equal">
      <formula>G60</formula>
    </cfRule>
  </conditionalFormatting>
  <conditionalFormatting sqref="K61">
    <cfRule type="cellIs" dxfId="967" priority="31" operator="notEqual">
      <formula>G61</formula>
    </cfRule>
    <cfRule type="cellIs" dxfId="966" priority="32" operator="equal">
      <formula>G61</formula>
    </cfRule>
  </conditionalFormatting>
  <conditionalFormatting sqref="K62">
    <cfRule type="cellIs" dxfId="965" priority="29" operator="notEqual">
      <formula>G62</formula>
    </cfRule>
    <cfRule type="cellIs" dxfId="964" priority="30" operator="equal">
      <formula>G62</formula>
    </cfRule>
  </conditionalFormatting>
  <conditionalFormatting sqref="K63">
    <cfRule type="cellIs" dxfId="963" priority="27" operator="notEqual">
      <formula>G63</formula>
    </cfRule>
    <cfRule type="cellIs" dxfId="962" priority="28" operator="equal">
      <formula>G63</formula>
    </cfRule>
  </conditionalFormatting>
  <conditionalFormatting sqref="K67">
    <cfRule type="cellIs" dxfId="961" priority="25" operator="notEqual">
      <formula>G67</formula>
    </cfRule>
    <cfRule type="cellIs" dxfId="960" priority="26" operator="equal">
      <formula>G67</formula>
    </cfRule>
  </conditionalFormatting>
  <conditionalFormatting sqref="K68">
    <cfRule type="cellIs" dxfId="959" priority="23" operator="notEqual">
      <formula>G68</formula>
    </cfRule>
    <cfRule type="cellIs" dxfId="958" priority="24" operator="equal">
      <formula>G68</formula>
    </cfRule>
  </conditionalFormatting>
  <conditionalFormatting sqref="K69">
    <cfRule type="cellIs" dxfId="957" priority="21" operator="notEqual">
      <formula>G69</formula>
    </cfRule>
    <cfRule type="cellIs" dxfId="956" priority="22" operator="equal">
      <formula>G69</formula>
    </cfRule>
  </conditionalFormatting>
  <conditionalFormatting sqref="K71">
    <cfRule type="cellIs" dxfId="955" priority="19" operator="notEqual">
      <formula>G71</formula>
    </cfRule>
    <cfRule type="cellIs" dxfId="954" priority="20" operator="equal">
      <formula>G71</formula>
    </cfRule>
  </conditionalFormatting>
  <conditionalFormatting sqref="K72">
    <cfRule type="cellIs" dxfId="953" priority="17" operator="notEqual">
      <formula>G72</formula>
    </cfRule>
    <cfRule type="cellIs" dxfId="952" priority="18" operator="equal">
      <formula>G72</formula>
    </cfRule>
  </conditionalFormatting>
  <conditionalFormatting sqref="K73">
    <cfRule type="cellIs" dxfId="951" priority="15" operator="notEqual">
      <formula>G73</formula>
    </cfRule>
    <cfRule type="cellIs" dxfId="950" priority="16" operator="equal">
      <formula>G73</formula>
    </cfRule>
  </conditionalFormatting>
  <conditionalFormatting sqref="K76">
    <cfRule type="cellIs" dxfId="949" priority="13" operator="notEqual">
      <formula>G76</formula>
    </cfRule>
    <cfRule type="cellIs" dxfId="948" priority="14" operator="equal">
      <formula>G76</formula>
    </cfRule>
  </conditionalFormatting>
  <conditionalFormatting sqref="K9">
    <cfRule type="cellIs" dxfId="947" priority="131" operator="notEqual">
      <formula>G9</formula>
    </cfRule>
    <cfRule type="cellIs" dxfId="946" priority="132" operator="equal">
      <formula>G9</formula>
    </cfRule>
  </conditionalFormatting>
  <conditionalFormatting sqref="K10">
    <cfRule type="cellIs" dxfId="945" priority="129" operator="notEqual">
      <formula>G10</formula>
    </cfRule>
    <cfRule type="cellIs" dxfId="944" priority="130" operator="equal">
      <formula>G10</formula>
    </cfRule>
  </conditionalFormatting>
  <conditionalFormatting sqref="K11">
    <cfRule type="cellIs" dxfId="943" priority="127" operator="notEqual">
      <formula>G11</formula>
    </cfRule>
    <cfRule type="cellIs" dxfId="942" priority="128" operator="equal">
      <formula>G11</formula>
    </cfRule>
  </conditionalFormatting>
  <conditionalFormatting sqref="K12">
    <cfRule type="cellIs" dxfId="941" priority="125" operator="notEqual">
      <formula>G12</formula>
    </cfRule>
    <cfRule type="cellIs" dxfId="940" priority="126" operator="equal">
      <formula>G12</formula>
    </cfRule>
  </conditionalFormatting>
  <conditionalFormatting sqref="K13">
    <cfRule type="cellIs" dxfId="939" priority="123" operator="notEqual">
      <formula>G13</formula>
    </cfRule>
    <cfRule type="cellIs" dxfId="938" priority="124" operator="equal">
      <formula>G13</formula>
    </cfRule>
  </conditionalFormatting>
  <conditionalFormatting sqref="K14">
    <cfRule type="cellIs" dxfId="937" priority="121" operator="notEqual">
      <formula>G14</formula>
    </cfRule>
    <cfRule type="cellIs" dxfId="936" priority="122" operator="equal">
      <formula>G14</formula>
    </cfRule>
  </conditionalFormatting>
  <conditionalFormatting sqref="G76">
    <cfRule type="cellIs" dxfId="935" priority="11" operator="notEqual">
      <formula>$G$77</formula>
    </cfRule>
    <cfRule type="cellIs" dxfId="93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84D8C4A-D18B-48F6-9826-7CE5FE642CB0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FA03414C-0749-49C2-A74D-8441EFB5AF42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A207205-18D4-4DB1-856E-4A5CF39F9907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FB7956D-08B7-4A01-8FF0-2D63898E57BF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0BEBB77-53A0-4080-A6A6-F58902D5186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105C135-381E-4F8D-ADFD-E8399E03892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4141F6-6B05-4C76-9C8B-8B9481752AA4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CD66047-4E5A-4B4E-86D9-1F0EF93D7286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97A5DE3A-263B-4ADD-87BF-9BB6836C4373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976B260-D940-4730-AB9C-7A88053EDCB8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166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1976697.01</v>
      </c>
      <c r="H8" s="10"/>
      <c r="I8" s="91">
        <v>1268607.1200000001</v>
      </c>
      <c r="J8" s="91">
        <v>708089.89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31989.97</v>
      </c>
      <c r="H10" s="17" t="s">
        <v>15</v>
      </c>
      <c r="I10" s="92">
        <v>31989.97</v>
      </c>
      <c r="J10" s="92"/>
      <c r="K10" s="91">
        <v>31989.97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698886.23</v>
      </c>
      <c r="H11" s="17" t="s">
        <v>15</v>
      </c>
      <c r="I11" s="92">
        <v>698886.23</v>
      </c>
      <c r="J11" s="92"/>
      <c r="K11" s="91">
        <v>698886.23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359874.95</v>
      </c>
      <c r="H13" s="17" t="s">
        <v>15</v>
      </c>
      <c r="I13" s="92">
        <v>359874.95</v>
      </c>
      <c r="J13" s="92"/>
      <c r="K13" s="91">
        <v>359874.95</v>
      </c>
      <c r="L13" s="18"/>
    </row>
    <row r="14" spans="1:12" ht="15.75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447588.19</v>
      </c>
      <c r="H14" s="17" t="s">
        <v>24</v>
      </c>
      <c r="I14" s="92"/>
      <c r="J14" s="92">
        <v>447588.19</v>
      </c>
      <c r="K14" s="91">
        <v>447588.19</v>
      </c>
      <c r="L14" s="81" t="s">
        <v>377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260501.7</v>
      </c>
      <c r="H18" s="17" t="s">
        <v>24</v>
      </c>
      <c r="I18" s="92"/>
      <c r="J18" s="92">
        <v>260501.7</v>
      </c>
      <c r="K18" s="91">
        <v>260501.7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>
        <v>119452.87000000001</v>
      </c>
      <c r="H19" s="17" t="s">
        <v>15</v>
      </c>
      <c r="I19" s="93">
        <v>119452.87</v>
      </c>
      <c r="J19" s="93"/>
      <c r="K19" s="91">
        <v>119452.87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58403.1</v>
      </c>
      <c r="H20" s="17" t="s">
        <v>15</v>
      </c>
      <c r="I20" s="92">
        <v>58403.1</v>
      </c>
      <c r="J20" s="92"/>
      <c r="K20" s="91">
        <v>58403.1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1935024.9</v>
      </c>
      <c r="H25" s="10"/>
      <c r="I25" s="91">
        <v>1801962.73</v>
      </c>
      <c r="J25" s="91">
        <v>133062.17000000001</v>
      </c>
      <c r="K25" s="91"/>
      <c r="L25" s="15"/>
    </row>
    <row r="26" spans="1:12" ht="15.75" x14ac:dyDescent="0.25">
      <c r="A26" s="9"/>
      <c r="B26" s="10"/>
      <c r="C26" s="11" t="s">
        <v>49</v>
      </c>
      <c r="D26" s="14"/>
      <c r="E26" s="11"/>
      <c r="F26" s="10" t="s">
        <v>50</v>
      </c>
      <c r="G26" s="92">
        <v>1935024.9</v>
      </c>
      <c r="H26" s="17" t="s">
        <v>59</v>
      </c>
      <c r="I26" s="92">
        <v>1801962.73</v>
      </c>
      <c r="J26" s="92">
        <v>133062.17000000001</v>
      </c>
      <c r="K26" s="91">
        <v>1935024.9</v>
      </c>
      <c r="L26" s="81" t="s">
        <v>378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/>
      <c r="H28" s="17"/>
      <c r="I28" s="92"/>
      <c r="J28" s="92"/>
      <c r="K28" s="91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/>
      <c r="H30" s="17"/>
      <c r="I30" s="92"/>
      <c r="J30" s="92"/>
      <c r="K30" s="91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/>
      <c r="H31" s="17"/>
      <c r="I31" s="92"/>
      <c r="J31" s="92"/>
      <c r="K31" s="91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/>
      <c r="K32" s="91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/>
      <c r="H33" s="17"/>
      <c r="I33" s="92"/>
      <c r="J33" s="92"/>
      <c r="K33" s="91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/>
      <c r="H40" s="17"/>
      <c r="I40" s="92"/>
      <c r="J40" s="92"/>
      <c r="K40" s="91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2835086.1</v>
      </c>
      <c r="H42" s="10"/>
      <c r="I42" s="91">
        <v>969793.72</v>
      </c>
      <c r="J42" s="91">
        <v>1865292.38</v>
      </c>
      <c r="K42" s="91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2241314.2200000002</v>
      </c>
      <c r="H43" s="17" t="s">
        <v>59</v>
      </c>
      <c r="I43" s="92">
        <v>448262.84</v>
      </c>
      <c r="J43" s="92">
        <v>1793051.38</v>
      </c>
      <c r="K43" s="91">
        <v>2241314.2199999997</v>
      </c>
      <c r="L43" s="81" t="s">
        <v>379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/>
      <c r="H44" s="17"/>
      <c r="I44" s="92"/>
      <c r="J44" s="92"/>
      <c r="K44" s="91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521530.88</v>
      </c>
      <c r="H47" s="17" t="s">
        <v>15</v>
      </c>
      <c r="I47" s="92">
        <v>521530.88</v>
      </c>
      <c r="J47" s="92"/>
      <c r="K47" s="91">
        <v>521530.88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/>
      <c r="H49" s="17"/>
      <c r="I49" s="92"/>
      <c r="J49" s="92"/>
      <c r="K49" s="91">
        <v>0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>
        <v>72241</v>
      </c>
      <c r="H50" s="17" t="s">
        <v>24</v>
      </c>
      <c r="I50" s="92"/>
      <c r="J50" s="92">
        <v>72241</v>
      </c>
      <c r="K50" s="91">
        <v>72241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/>
      <c r="H54" s="17"/>
      <c r="I54" s="92"/>
      <c r="J54" s="92"/>
      <c r="K54" s="91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/>
      <c r="H55" s="17"/>
      <c r="I55" s="92"/>
      <c r="J55" s="92"/>
      <c r="K55" s="91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/>
      <c r="H56" s="17"/>
      <c r="I56" s="92"/>
      <c r="J56" s="92"/>
      <c r="K56" s="91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/>
      <c r="H59" s="17"/>
      <c r="I59" s="92"/>
      <c r="J59" s="92"/>
      <c r="K59" s="91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/>
      <c r="H60" s="17"/>
      <c r="I60" s="92"/>
      <c r="J60" s="92"/>
      <c r="K60" s="91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/>
      <c r="H61" s="17"/>
      <c r="I61" s="92"/>
      <c r="J61" s="92"/>
      <c r="K61" s="91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/>
      <c r="H62" s="17"/>
      <c r="I62" s="92"/>
      <c r="J62" s="92"/>
      <c r="K62" s="91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/>
      <c r="H63" s="17"/>
      <c r="I63" s="92"/>
      <c r="J63" s="92"/>
      <c r="K63" s="91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659311.59000000008</v>
      </c>
      <c r="H70" s="10"/>
      <c r="I70" s="91">
        <v>148320.57999999999</v>
      </c>
      <c r="J70" s="91">
        <v>510991.01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296641.15000000002</v>
      </c>
      <c r="H72" s="17" t="s">
        <v>59</v>
      </c>
      <c r="I72" s="92">
        <v>148320.57999999999</v>
      </c>
      <c r="J72" s="92">
        <v>148320.57</v>
      </c>
      <c r="K72" s="91">
        <v>296641.15000000002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362670.44</v>
      </c>
      <c r="H73" s="17" t="s">
        <v>24</v>
      </c>
      <c r="I73" s="92"/>
      <c r="J73" s="92">
        <v>362670.44</v>
      </c>
      <c r="K73" s="91">
        <v>362670.44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7406119.5999999996</v>
      </c>
      <c r="H76" s="121"/>
      <c r="I76" s="95">
        <v>4188684.1500000004</v>
      </c>
      <c r="J76" s="95">
        <v>3217435.45</v>
      </c>
      <c r="K76" s="91">
        <v>7406119.6000000006</v>
      </c>
      <c r="L76" s="27"/>
    </row>
    <row r="77" spans="1:12" ht="15.75" x14ac:dyDescent="0.25">
      <c r="F77" s="84" t="s">
        <v>200</v>
      </c>
      <c r="G77" s="96">
        <v>7406119.5999999987</v>
      </c>
      <c r="H77" s="14"/>
      <c r="I77" s="122">
        <v>0.5655706869762136</v>
      </c>
      <c r="J77" s="122">
        <v>0.43442931302378651</v>
      </c>
      <c r="K77" s="29"/>
      <c r="L77" s="30"/>
    </row>
    <row r="78" spans="1:12" x14ac:dyDescent="0.25">
      <c r="G78" s="102">
        <f>G76-G77</f>
        <v>0</v>
      </c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'[42]CA2 Detail'!$V$121-'[42]CA2 Detail'!$I$203</f>
        <v>32124978.258767463</v>
      </c>
      <c r="J83" s="88">
        <v>0.13038714349501032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923" priority="131" operator="notEqual">
      <formula>G9</formula>
    </cfRule>
    <cfRule type="cellIs" dxfId="922" priority="132" operator="equal">
      <formula>G9</formula>
    </cfRule>
  </conditionalFormatting>
  <conditionalFormatting sqref="K76">
    <cfRule type="cellIs" dxfId="921" priority="13" operator="notEqual">
      <formula>G76</formula>
    </cfRule>
    <cfRule type="cellIs" dxfId="920" priority="14" operator="equal">
      <formula>G76</formula>
    </cfRule>
  </conditionalFormatting>
  <conditionalFormatting sqref="K10">
    <cfRule type="cellIs" dxfId="919" priority="129" operator="notEqual">
      <formula>G10</formula>
    </cfRule>
    <cfRule type="cellIs" dxfId="918" priority="130" operator="equal">
      <formula>G10</formula>
    </cfRule>
  </conditionalFormatting>
  <conditionalFormatting sqref="K11">
    <cfRule type="cellIs" dxfId="917" priority="127" operator="notEqual">
      <formula>G11</formula>
    </cfRule>
    <cfRule type="cellIs" dxfId="916" priority="128" operator="equal">
      <formula>G11</formula>
    </cfRule>
  </conditionalFormatting>
  <conditionalFormatting sqref="K12">
    <cfRule type="cellIs" dxfId="915" priority="125" operator="notEqual">
      <formula>G12</formula>
    </cfRule>
    <cfRule type="cellIs" dxfId="914" priority="126" operator="equal">
      <formula>G12</formula>
    </cfRule>
  </conditionalFormatting>
  <conditionalFormatting sqref="K13">
    <cfRule type="cellIs" dxfId="913" priority="123" operator="notEqual">
      <formula>G13</formula>
    </cfRule>
    <cfRule type="cellIs" dxfId="912" priority="124" operator="equal">
      <formula>G13</formula>
    </cfRule>
  </conditionalFormatting>
  <conditionalFormatting sqref="K14">
    <cfRule type="cellIs" dxfId="911" priority="121" operator="notEqual">
      <formula>G14</formula>
    </cfRule>
    <cfRule type="cellIs" dxfId="910" priority="122" operator="equal">
      <formula>G14</formula>
    </cfRule>
  </conditionalFormatting>
  <conditionalFormatting sqref="K15">
    <cfRule type="cellIs" dxfId="909" priority="119" operator="notEqual">
      <formula>G15</formula>
    </cfRule>
    <cfRule type="cellIs" dxfId="908" priority="120" operator="equal">
      <formula>G15</formula>
    </cfRule>
  </conditionalFormatting>
  <conditionalFormatting sqref="K16">
    <cfRule type="cellIs" dxfId="907" priority="117" operator="notEqual">
      <formula>G16</formula>
    </cfRule>
    <cfRule type="cellIs" dxfId="906" priority="118" operator="equal">
      <formula>G16</formula>
    </cfRule>
  </conditionalFormatting>
  <conditionalFormatting sqref="K17">
    <cfRule type="cellIs" dxfId="905" priority="115" operator="notEqual">
      <formula>G17</formula>
    </cfRule>
    <cfRule type="cellIs" dxfId="904" priority="116" operator="equal">
      <formula>G17</formula>
    </cfRule>
  </conditionalFormatting>
  <conditionalFormatting sqref="K18">
    <cfRule type="cellIs" dxfId="903" priority="113" operator="notEqual">
      <formula>G18</formula>
    </cfRule>
    <cfRule type="cellIs" dxfId="902" priority="114" operator="equal">
      <formula>G18</formula>
    </cfRule>
  </conditionalFormatting>
  <conditionalFormatting sqref="K19">
    <cfRule type="cellIs" dxfId="901" priority="111" operator="notEqual">
      <formula>G19</formula>
    </cfRule>
    <cfRule type="cellIs" dxfId="900" priority="112" operator="equal">
      <formula>G19</formula>
    </cfRule>
  </conditionalFormatting>
  <conditionalFormatting sqref="K20">
    <cfRule type="cellIs" dxfId="899" priority="109" operator="notEqual">
      <formula>G20</formula>
    </cfRule>
    <cfRule type="cellIs" dxfId="898" priority="110" operator="equal">
      <formula>G20</formula>
    </cfRule>
  </conditionalFormatting>
  <conditionalFormatting sqref="K21">
    <cfRule type="cellIs" dxfId="897" priority="107" operator="notEqual">
      <formula>G21</formula>
    </cfRule>
    <cfRule type="cellIs" dxfId="896" priority="108" operator="equal">
      <formula>G21</formula>
    </cfRule>
  </conditionalFormatting>
  <conditionalFormatting sqref="K22">
    <cfRule type="cellIs" dxfId="895" priority="105" operator="notEqual">
      <formula>G22</formula>
    </cfRule>
    <cfRule type="cellIs" dxfId="894" priority="106" operator="equal">
      <formula>G22</formula>
    </cfRule>
  </conditionalFormatting>
  <conditionalFormatting sqref="K23">
    <cfRule type="cellIs" dxfId="893" priority="103" operator="notEqual">
      <formula>G23</formula>
    </cfRule>
    <cfRule type="cellIs" dxfId="892" priority="104" operator="equal">
      <formula>G23</formula>
    </cfRule>
  </conditionalFormatting>
  <conditionalFormatting sqref="K24">
    <cfRule type="cellIs" dxfId="891" priority="101" operator="notEqual">
      <formula>G24</formula>
    </cfRule>
    <cfRule type="cellIs" dxfId="890" priority="102" operator="equal">
      <formula>G24</formula>
    </cfRule>
  </conditionalFormatting>
  <conditionalFormatting sqref="K26">
    <cfRule type="cellIs" dxfId="889" priority="99" operator="notEqual">
      <formula>G26</formula>
    </cfRule>
    <cfRule type="cellIs" dxfId="888" priority="100" operator="equal">
      <formula>G26</formula>
    </cfRule>
  </conditionalFormatting>
  <conditionalFormatting sqref="K27">
    <cfRule type="cellIs" dxfId="887" priority="97" operator="notEqual">
      <formula>G27</formula>
    </cfRule>
    <cfRule type="cellIs" dxfId="886" priority="98" operator="equal">
      <formula>G27</formula>
    </cfRule>
  </conditionalFormatting>
  <conditionalFormatting sqref="K28">
    <cfRule type="cellIs" dxfId="885" priority="95" operator="notEqual">
      <formula>G28</formula>
    </cfRule>
    <cfRule type="cellIs" dxfId="884" priority="96" operator="equal">
      <formula>G28</formula>
    </cfRule>
  </conditionalFormatting>
  <conditionalFormatting sqref="K29">
    <cfRule type="cellIs" dxfId="883" priority="93" operator="notEqual">
      <formula>G29</formula>
    </cfRule>
    <cfRule type="cellIs" dxfId="882" priority="94" operator="equal">
      <formula>G29</formula>
    </cfRule>
  </conditionalFormatting>
  <conditionalFormatting sqref="K30">
    <cfRule type="cellIs" dxfId="881" priority="91" operator="notEqual">
      <formula>G30</formula>
    </cfRule>
    <cfRule type="cellIs" dxfId="880" priority="92" operator="equal">
      <formula>G30</formula>
    </cfRule>
  </conditionalFormatting>
  <conditionalFormatting sqref="K31">
    <cfRule type="cellIs" dxfId="879" priority="89" operator="notEqual">
      <formula>G31</formula>
    </cfRule>
    <cfRule type="cellIs" dxfId="878" priority="90" operator="equal">
      <formula>G31</formula>
    </cfRule>
  </conditionalFormatting>
  <conditionalFormatting sqref="K32">
    <cfRule type="cellIs" dxfId="877" priority="87" operator="notEqual">
      <formula>G32</formula>
    </cfRule>
    <cfRule type="cellIs" dxfId="876" priority="88" operator="equal">
      <formula>G32</formula>
    </cfRule>
  </conditionalFormatting>
  <conditionalFormatting sqref="K33">
    <cfRule type="cellIs" dxfId="875" priority="85" operator="notEqual">
      <formula>G33</formula>
    </cfRule>
    <cfRule type="cellIs" dxfId="874" priority="86" operator="equal">
      <formula>G33</formula>
    </cfRule>
  </conditionalFormatting>
  <conditionalFormatting sqref="K34">
    <cfRule type="cellIs" dxfId="873" priority="83" operator="notEqual">
      <formula>G34</formula>
    </cfRule>
    <cfRule type="cellIs" dxfId="872" priority="84" operator="equal">
      <formula>G34</formula>
    </cfRule>
  </conditionalFormatting>
  <conditionalFormatting sqref="K35">
    <cfRule type="cellIs" dxfId="871" priority="81" operator="notEqual">
      <formula>G35</formula>
    </cfRule>
    <cfRule type="cellIs" dxfId="870" priority="82" operator="equal">
      <formula>G35</formula>
    </cfRule>
  </conditionalFormatting>
  <conditionalFormatting sqref="K36">
    <cfRule type="cellIs" dxfId="869" priority="79" operator="notEqual">
      <formula>G36</formula>
    </cfRule>
    <cfRule type="cellIs" dxfId="868" priority="80" operator="equal">
      <formula>G36</formula>
    </cfRule>
  </conditionalFormatting>
  <conditionalFormatting sqref="K37">
    <cfRule type="cellIs" dxfId="867" priority="77" operator="notEqual">
      <formula>G37</formula>
    </cfRule>
    <cfRule type="cellIs" dxfId="866" priority="78" operator="equal">
      <formula>G37</formula>
    </cfRule>
  </conditionalFormatting>
  <conditionalFormatting sqref="K38">
    <cfRule type="cellIs" dxfId="865" priority="75" operator="notEqual">
      <formula>G38</formula>
    </cfRule>
    <cfRule type="cellIs" dxfId="864" priority="76" operator="equal">
      <formula>G38</formula>
    </cfRule>
  </conditionalFormatting>
  <conditionalFormatting sqref="K39">
    <cfRule type="cellIs" dxfId="863" priority="73" operator="notEqual">
      <formula>G39</formula>
    </cfRule>
    <cfRule type="cellIs" dxfId="862" priority="74" operator="equal">
      <formula>G39</formula>
    </cfRule>
  </conditionalFormatting>
  <conditionalFormatting sqref="K40">
    <cfRule type="cellIs" dxfId="861" priority="71" operator="notEqual">
      <formula>G40</formula>
    </cfRule>
    <cfRule type="cellIs" dxfId="860" priority="72" operator="equal">
      <formula>G40</formula>
    </cfRule>
  </conditionalFormatting>
  <conditionalFormatting sqref="K41">
    <cfRule type="cellIs" dxfId="859" priority="69" operator="notEqual">
      <formula>G41</formula>
    </cfRule>
    <cfRule type="cellIs" dxfId="858" priority="70" operator="equal">
      <formula>G41</formula>
    </cfRule>
  </conditionalFormatting>
  <conditionalFormatting sqref="K43">
    <cfRule type="cellIs" dxfId="857" priority="67" operator="notEqual">
      <formula>G43</formula>
    </cfRule>
    <cfRule type="cellIs" dxfId="856" priority="68" operator="equal">
      <formula>G43</formula>
    </cfRule>
  </conditionalFormatting>
  <conditionalFormatting sqref="K44">
    <cfRule type="cellIs" dxfId="855" priority="65" operator="notEqual">
      <formula>G44</formula>
    </cfRule>
    <cfRule type="cellIs" dxfId="854" priority="66" operator="equal">
      <formula>G44</formula>
    </cfRule>
  </conditionalFormatting>
  <conditionalFormatting sqref="K45">
    <cfRule type="cellIs" dxfId="853" priority="63" operator="notEqual">
      <formula>G45</formula>
    </cfRule>
    <cfRule type="cellIs" dxfId="852" priority="64" operator="equal">
      <formula>G45</formula>
    </cfRule>
  </conditionalFormatting>
  <conditionalFormatting sqref="K46">
    <cfRule type="cellIs" dxfId="851" priority="61" operator="notEqual">
      <formula>G46</formula>
    </cfRule>
    <cfRule type="cellIs" dxfId="850" priority="62" operator="equal">
      <formula>G46</formula>
    </cfRule>
  </conditionalFormatting>
  <conditionalFormatting sqref="K47">
    <cfRule type="cellIs" dxfId="849" priority="59" operator="notEqual">
      <formula>G47</formula>
    </cfRule>
    <cfRule type="cellIs" dxfId="848" priority="60" operator="equal">
      <formula>G47</formula>
    </cfRule>
  </conditionalFormatting>
  <conditionalFormatting sqref="K48">
    <cfRule type="cellIs" dxfId="847" priority="57" operator="notEqual">
      <formula>G48</formula>
    </cfRule>
    <cfRule type="cellIs" dxfId="846" priority="58" operator="equal">
      <formula>G48</formula>
    </cfRule>
  </conditionalFormatting>
  <conditionalFormatting sqref="K49">
    <cfRule type="cellIs" dxfId="845" priority="55" operator="notEqual">
      <formula>G49</formula>
    </cfRule>
    <cfRule type="cellIs" dxfId="844" priority="56" operator="equal">
      <formula>G49</formula>
    </cfRule>
  </conditionalFormatting>
  <conditionalFormatting sqref="K50">
    <cfRule type="cellIs" dxfId="843" priority="53" operator="notEqual">
      <formula>G50</formula>
    </cfRule>
    <cfRule type="cellIs" dxfId="842" priority="54" operator="equal">
      <formula>G50</formula>
    </cfRule>
  </conditionalFormatting>
  <conditionalFormatting sqref="K51">
    <cfRule type="cellIs" dxfId="841" priority="51" operator="notEqual">
      <formula>G51</formula>
    </cfRule>
    <cfRule type="cellIs" dxfId="840" priority="52" operator="equal">
      <formula>G51</formula>
    </cfRule>
  </conditionalFormatting>
  <conditionalFormatting sqref="K52">
    <cfRule type="cellIs" dxfId="839" priority="49" operator="notEqual">
      <formula>G52</formula>
    </cfRule>
    <cfRule type="cellIs" dxfId="838" priority="50" operator="equal">
      <formula>G52</formula>
    </cfRule>
  </conditionalFormatting>
  <conditionalFormatting sqref="K53">
    <cfRule type="cellIs" dxfId="837" priority="47" operator="notEqual">
      <formula>G53</formula>
    </cfRule>
    <cfRule type="cellIs" dxfId="836" priority="48" operator="equal">
      <formula>G53</formula>
    </cfRule>
  </conditionalFormatting>
  <conditionalFormatting sqref="K54">
    <cfRule type="cellIs" dxfId="835" priority="45" operator="notEqual">
      <formula>G54</formula>
    </cfRule>
    <cfRule type="cellIs" dxfId="834" priority="46" operator="equal">
      <formula>G54</formula>
    </cfRule>
  </conditionalFormatting>
  <conditionalFormatting sqref="K55">
    <cfRule type="cellIs" dxfId="833" priority="43" operator="notEqual">
      <formula>G55</formula>
    </cfRule>
    <cfRule type="cellIs" dxfId="832" priority="44" operator="equal">
      <formula>G55</formula>
    </cfRule>
  </conditionalFormatting>
  <conditionalFormatting sqref="K56">
    <cfRule type="cellIs" dxfId="831" priority="41" operator="notEqual">
      <formula>G56</formula>
    </cfRule>
    <cfRule type="cellIs" dxfId="830" priority="42" operator="equal">
      <formula>G56</formula>
    </cfRule>
  </conditionalFormatting>
  <conditionalFormatting sqref="K57">
    <cfRule type="cellIs" dxfId="829" priority="39" operator="notEqual">
      <formula>G57</formula>
    </cfRule>
    <cfRule type="cellIs" dxfId="828" priority="40" operator="equal">
      <formula>G57</formula>
    </cfRule>
  </conditionalFormatting>
  <conditionalFormatting sqref="K58">
    <cfRule type="cellIs" dxfId="827" priority="37" operator="notEqual">
      <formula>G58</formula>
    </cfRule>
    <cfRule type="cellIs" dxfId="826" priority="38" operator="equal">
      <formula>G58</formula>
    </cfRule>
  </conditionalFormatting>
  <conditionalFormatting sqref="K59">
    <cfRule type="cellIs" dxfId="825" priority="35" operator="notEqual">
      <formula>G59</formula>
    </cfRule>
    <cfRule type="cellIs" dxfId="824" priority="36" operator="equal">
      <formula>G59</formula>
    </cfRule>
  </conditionalFormatting>
  <conditionalFormatting sqref="K60">
    <cfRule type="cellIs" dxfId="823" priority="33" operator="notEqual">
      <formula>G60</formula>
    </cfRule>
    <cfRule type="cellIs" dxfId="822" priority="34" operator="equal">
      <formula>G60</formula>
    </cfRule>
  </conditionalFormatting>
  <conditionalFormatting sqref="K61">
    <cfRule type="cellIs" dxfId="821" priority="31" operator="notEqual">
      <formula>G61</formula>
    </cfRule>
    <cfRule type="cellIs" dxfId="820" priority="32" operator="equal">
      <formula>G61</formula>
    </cfRule>
  </conditionalFormatting>
  <conditionalFormatting sqref="K62">
    <cfRule type="cellIs" dxfId="819" priority="29" operator="notEqual">
      <formula>G62</formula>
    </cfRule>
    <cfRule type="cellIs" dxfId="818" priority="30" operator="equal">
      <formula>G62</formula>
    </cfRule>
  </conditionalFormatting>
  <conditionalFormatting sqref="K63">
    <cfRule type="cellIs" dxfId="817" priority="27" operator="notEqual">
      <formula>G63</formula>
    </cfRule>
    <cfRule type="cellIs" dxfId="816" priority="28" operator="equal">
      <formula>G63</formula>
    </cfRule>
  </conditionalFormatting>
  <conditionalFormatting sqref="K67">
    <cfRule type="cellIs" dxfId="815" priority="25" operator="notEqual">
      <formula>G67</formula>
    </cfRule>
    <cfRule type="cellIs" dxfId="814" priority="26" operator="equal">
      <formula>G67</formula>
    </cfRule>
  </conditionalFormatting>
  <conditionalFormatting sqref="K68">
    <cfRule type="cellIs" dxfId="813" priority="23" operator="notEqual">
      <formula>G68</formula>
    </cfRule>
    <cfRule type="cellIs" dxfId="812" priority="24" operator="equal">
      <formula>G68</formula>
    </cfRule>
  </conditionalFormatting>
  <conditionalFormatting sqref="K69">
    <cfRule type="cellIs" dxfId="811" priority="21" operator="notEqual">
      <formula>G69</formula>
    </cfRule>
    <cfRule type="cellIs" dxfId="810" priority="22" operator="equal">
      <formula>G69</formula>
    </cfRule>
  </conditionalFormatting>
  <conditionalFormatting sqref="K71">
    <cfRule type="cellIs" dxfId="809" priority="19" operator="notEqual">
      <formula>G71</formula>
    </cfRule>
    <cfRule type="cellIs" dxfId="808" priority="20" operator="equal">
      <formula>G71</formula>
    </cfRule>
  </conditionalFormatting>
  <conditionalFormatting sqref="K72">
    <cfRule type="cellIs" dxfId="807" priority="17" operator="notEqual">
      <formula>G72</formula>
    </cfRule>
    <cfRule type="cellIs" dxfId="806" priority="18" operator="equal">
      <formula>G72</formula>
    </cfRule>
  </conditionalFormatting>
  <conditionalFormatting sqref="K73">
    <cfRule type="cellIs" dxfId="805" priority="15" operator="notEqual">
      <formula>G73</formula>
    </cfRule>
    <cfRule type="cellIs" dxfId="804" priority="16" operator="equal">
      <formula>G73</formula>
    </cfRule>
  </conditionalFormatting>
  <conditionalFormatting sqref="G76">
    <cfRule type="cellIs" dxfId="803" priority="11" operator="notEqual">
      <formula>$G$77</formula>
    </cfRule>
    <cfRule type="cellIs" dxfId="80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C577295-EA0A-45A9-89BA-7341BA68AEDF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34657F-64F8-4A6E-AE10-B3CF90C6E653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DC55EE0-99F6-4332-AC11-68335B1C11D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1859C1B-0B30-49A1-81C0-E83F3028F06D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33620669-0402-487F-8BDB-0C1AD703B9B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1E49724-6ACC-4504-AA09-EB250393B76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75F9AFD-4EF9-4A9C-BA6B-E07CE4445C37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C4841DE-4ECF-4508-91B5-C4955F1AED2A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EE71516-4116-4C3A-A804-373D22D7A3A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7C2A906-319A-44C2-9B1F-09356F27B64C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167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3945486.1199999996</v>
      </c>
      <c r="H8" s="10"/>
      <c r="I8" s="91">
        <v>3194494.43</v>
      </c>
      <c r="J8" s="91">
        <v>750991.69000000006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>
        <v>0</v>
      </c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104022</v>
      </c>
      <c r="H10" s="17" t="s">
        <v>15</v>
      </c>
      <c r="I10" s="92">
        <v>104022</v>
      </c>
      <c r="J10" s="92"/>
      <c r="K10" s="91">
        <v>104022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966118.33</v>
      </c>
      <c r="H11" s="17" t="s">
        <v>15</v>
      </c>
      <c r="I11" s="92">
        <v>966118.33</v>
      </c>
      <c r="J11" s="92"/>
      <c r="K11" s="91">
        <v>966118.33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>
        <v>183427.20000000001</v>
      </c>
      <c r="H12" s="17" t="s">
        <v>15</v>
      </c>
      <c r="I12" s="92">
        <v>183427.20000000001</v>
      </c>
      <c r="J12" s="92"/>
      <c r="K12" s="91">
        <v>183427.20000000001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1473791.2799999998</v>
      </c>
      <c r="H13" s="17" t="s">
        <v>15</v>
      </c>
      <c r="I13" s="92">
        <v>1473791.28</v>
      </c>
      <c r="J13" s="92"/>
      <c r="K13" s="91">
        <v>1473791.28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0</v>
      </c>
      <c r="H14" s="17"/>
      <c r="I14" s="92"/>
      <c r="J14" s="92"/>
      <c r="K14" s="91">
        <v>0</v>
      </c>
      <c r="L14" s="18"/>
    </row>
    <row r="15" spans="1:12" ht="15.75" x14ac:dyDescent="0.25">
      <c r="A15" s="9"/>
      <c r="B15" s="10"/>
      <c r="C15" s="11" t="s">
        <v>27</v>
      </c>
      <c r="D15" s="14"/>
      <c r="E15" s="11"/>
      <c r="F15" s="10" t="s">
        <v>28</v>
      </c>
      <c r="G15" s="90">
        <v>330.54</v>
      </c>
      <c r="H15" s="17" t="s">
        <v>15</v>
      </c>
      <c r="I15" s="92">
        <v>330.54</v>
      </c>
      <c r="J15" s="92"/>
      <c r="K15" s="91">
        <v>330.54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>
        <v>0</v>
      </c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>
        <v>0</v>
      </c>
      <c r="H17" s="17"/>
      <c r="I17" s="92"/>
      <c r="J17" s="92"/>
      <c r="K17" s="91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730514.53999999992</v>
      </c>
      <c r="H18" s="17" t="s">
        <v>24</v>
      </c>
      <c r="I18" s="92"/>
      <c r="J18" s="92">
        <v>730514.54</v>
      </c>
      <c r="K18" s="91">
        <v>730514.54</v>
      </c>
      <c r="L18" s="8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>
        <v>0</v>
      </c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442577.06</v>
      </c>
      <c r="H20" s="17" t="s">
        <v>15</v>
      </c>
      <c r="I20" s="92">
        <v>442577.06</v>
      </c>
      <c r="J20" s="92"/>
      <c r="K20" s="91">
        <v>442577.06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>
        <v>20477.150000000001</v>
      </c>
      <c r="H22" s="17" t="s">
        <v>24</v>
      </c>
      <c r="I22" s="92"/>
      <c r="J22" s="92">
        <v>20477.150000000001</v>
      </c>
      <c r="K22" s="91">
        <v>20477.150000000001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>
        <v>24228.02</v>
      </c>
      <c r="H24" s="17" t="s">
        <v>15</v>
      </c>
      <c r="I24" s="94">
        <v>24228.02</v>
      </c>
      <c r="J24" s="94"/>
      <c r="K24" s="91">
        <v>24228.02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3570104.4400000004</v>
      </c>
      <c r="H25" s="10"/>
      <c r="I25" s="91">
        <v>2003404.82</v>
      </c>
      <c r="J25" s="91">
        <v>1566699.62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443068.24000000005</v>
      </c>
      <c r="H28" s="17" t="s">
        <v>15</v>
      </c>
      <c r="I28" s="92">
        <v>443068.24</v>
      </c>
      <c r="J28" s="92"/>
      <c r="K28" s="91">
        <v>443068.24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>
        <v>146782.89000000001</v>
      </c>
      <c r="H29" s="17" t="s">
        <v>15</v>
      </c>
      <c r="I29" s="92">
        <v>146782.89000000001</v>
      </c>
      <c r="J29" s="92"/>
      <c r="K29" s="91">
        <v>146782.89000000001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0"/>
      <c r="H30" s="17"/>
      <c r="I30" s="90"/>
      <c r="J30" s="92"/>
      <c r="K30" s="91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119488.78</v>
      </c>
      <c r="H31" s="17" t="s">
        <v>15</v>
      </c>
      <c r="I31" s="92">
        <v>119488.78</v>
      </c>
      <c r="J31" s="92"/>
      <c r="K31" s="91">
        <v>119488.78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>
        <v>88740.07</v>
      </c>
      <c r="H32" s="17" t="s">
        <v>15</v>
      </c>
      <c r="I32" s="92">
        <v>88740.07</v>
      </c>
      <c r="J32" s="92"/>
      <c r="K32" s="91">
        <v>88740.07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>
        <v>459329.11</v>
      </c>
      <c r="H33" s="17" t="s">
        <v>59</v>
      </c>
      <c r="I33" s="92">
        <v>161772.79999999999</v>
      </c>
      <c r="J33" s="92">
        <v>297556.31</v>
      </c>
      <c r="K33" s="91">
        <v>459329.11</v>
      </c>
      <c r="L33" s="18" t="s">
        <v>264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ht="15.75" x14ac:dyDescent="0.25">
      <c r="A35" s="10"/>
      <c r="B35" s="10"/>
      <c r="C35" s="11" t="s">
        <v>68</v>
      </c>
      <c r="D35" s="10"/>
      <c r="E35" s="11"/>
      <c r="F35" s="10" t="s">
        <v>69</v>
      </c>
      <c r="G35" s="92">
        <v>1222317.43</v>
      </c>
      <c r="H35" s="17" t="s">
        <v>59</v>
      </c>
      <c r="I35" s="90">
        <v>660964.96</v>
      </c>
      <c r="J35" s="92">
        <v>561352.47</v>
      </c>
      <c r="K35" s="91">
        <v>1222317.43</v>
      </c>
      <c r="L35" s="18" t="s">
        <v>265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1090377.92</v>
      </c>
      <c r="H40" s="17" t="s">
        <v>59</v>
      </c>
      <c r="I40" s="92">
        <v>382587.08</v>
      </c>
      <c r="J40" s="92">
        <v>707790.84</v>
      </c>
      <c r="K40" s="91">
        <v>1090377.92</v>
      </c>
      <c r="L40" s="18" t="s">
        <v>360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>
        <v>0</v>
      </c>
      <c r="H41" s="17"/>
      <c r="I41" s="92">
        <v>0</v>
      </c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9240925.3200000003</v>
      </c>
      <c r="H42" s="10"/>
      <c r="I42" s="91">
        <v>7596366.3499999996</v>
      </c>
      <c r="J42" s="91">
        <v>1644558.97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/>
      <c r="H43" s="17"/>
      <c r="I43" s="92"/>
      <c r="J43" s="92"/>
      <c r="K43" s="91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3950404.0199999996</v>
      </c>
      <c r="H44" s="17" t="s">
        <v>15</v>
      </c>
      <c r="I44" s="92">
        <v>3950404.02</v>
      </c>
      <c r="J44" s="92"/>
      <c r="K44" s="91">
        <v>3950404.02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>
        <v>47616.11</v>
      </c>
      <c r="H45" s="17" t="s">
        <v>15</v>
      </c>
      <c r="I45" s="92">
        <v>47616.11</v>
      </c>
      <c r="J45" s="92"/>
      <c r="K45" s="91">
        <v>47616.11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>
        <v>22270.93</v>
      </c>
      <c r="H46" s="17" t="s">
        <v>15</v>
      </c>
      <c r="I46" s="92">
        <v>22270.93</v>
      </c>
      <c r="J46" s="92"/>
      <c r="K46" s="91">
        <v>22270.93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1961438.6100000003</v>
      </c>
      <c r="H47" s="17" t="s">
        <v>15</v>
      </c>
      <c r="I47" s="92">
        <v>1961438.61</v>
      </c>
      <c r="J47" s="92"/>
      <c r="K47" s="91">
        <v>1961438.61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354048.11</v>
      </c>
      <c r="H49" s="17" t="s">
        <v>15</v>
      </c>
      <c r="I49" s="92">
        <v>354048.11</v>
      </c>
      <c r="J49" s="92"/>
      <c r="K49" s="91">
        <v>354048.11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>
        <v>226609.28</v>
      </c>
      <c r="H50" s="17" t="s">
        <v>15</v>
      </c>
      <c r="I50" s="92">
        <v>226609.28</v>
      </c>
      <c r="J50" s="92"/>
      <c r="K50" s="91">
        <v>226609.28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>
        <v>80080.36</v>
      </c>
      <c r="H52" s="17" t="s">
        <v>15</v>
      </c>
      <c r="I52" s="92">
        <v>80080.36</v>
      </c>
      <c r="J52" s="92"/>
      <c r="K52" s="91">
        <v>80080.36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>
        <v>171313.29</v>
      </c>
      <c r="H53" s="17" t="s">
        <v>15</v>
      </c>
      <c r="I53" s="92">
        <v>171313.29</v>
      </c>
      <c r="J53" s="92"/>
      <c r="K53" s="91">
        <v>171313.29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277639.64</v>
      </c>
      <c r="H54" s="17" t="s">
        <v>15</v>
      </c>
      <c r="I54" s="92">
        <v>277639.64</v>
      </c>
      <c r="J54" s="92"/>
      <c r="K54" s="91">
        <v>277639.64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194642.67</v>
      </c>
      <c r="H55" s="17" t="s">
        <v>15</v>
      </c>
      <c r="I55" s="92">
        <v>194642.67</v>
      </c>
      <c r="J55" s="92"/>
      <c r="K55" s="91">
        <v>194642.67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>
        <v>194561.31</v>
      </c>
      <c r="H56" s="17" t="s">
        <v>59</v>
      </c>
      <c r="I56" s="92">
        <v>28887.43</v>
      </c>
      <c r="J56" s="92">
        <v>165673.88</v>
      </c>
      <c r="K56" s="91">
        <v>194561.31</v>
      </c>
      <c r="L56" s="18" t="s">
        <v>266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>
        <v>210271.43</v>
      </c>
      <c r="H57" s="17" t="s">
        <v>15</v>
      </c>
      <c r="I57" s="92">
        <v>210271.43</v>
      </c>
      <c r="J57" s="92"/>
      <c r="K57" s="91">
        <v>210271.43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/>
      <c r="H59" s="17"/>
      <c r="I59" s="92"/>
      <c r="J59" s="92"/>
      <c r="K59" s="91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/>
      <c r="H60" s="17"/>
      <c r="I60" s="92"/>
      <c r="J60" s="92"/>
      <c r="K60" s="91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71144.47</v>
      </c>
      <c r="H61" s="17" t="s">
        <v>15</v>
      </c>
      <c r="I61" s="92">
        <v>71144.47</v>
      </c>
      <c r="J61" s="92"/>
      <c r="K61" s="91">
        <v>71144.47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1384688.29</v>
      </c>
      <c r="H62" s="17" t="s">
        <v>24</v>
      </c>
      <c r="I62" s="92"/>
      <c r="J62" s="92">
        <v>1384688.29</v>
      </c>
      <c r="K62" s="91">
        <v>1384688.29</v>
      </c>
      <c r="L62" s="18" t="s">
        <v>267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94196.800000000003</v>
      </c>
      <c r="H63" s="17" t="s">
        <v>24</v>
      </c>
      <c r="I63" s="92"/>
      <c r="J63" s="92">
        <v>94196.800000000003</v>
      </c>
      <c r="K63" s="91">
        <v>94196.800000000003</v>
      </c>
      <c r="L63" s="18" t="s">
        <v>268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136006.91</v>
      </c>
      <c r="H66" s="10"/>
      <c r="I66" s="91">
        <v>136006.91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>
        <v>136006.91</v>
      </c>
      <c r="H67" s="17" t="s">
        <v>15</v>
      </c>
      <c r="I67" s="92">
        <v>136006.91</v>
      </c>
      <c r="J67" s="92"/>
      <c r="K67" s="91">
        <v>136006.91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2454338</v>
      </c>
      <c r="H70" s="10"/>
      <c r="I70" s="91">
        <v>2231651.23</v>
      </c>
      <c r="J70" s="91">
        <v>222686.77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2454338</v>
      </c>
      <c r="H72" s="17" t="s">
        <v>59</v>
      </c>
      <c r="I72" s="92">
        <v>2231651.23</v>
      </c>
      <c r="J72" s="92">
        <v>222686.77</v>
      </c>
      <c r="K72" s="91">
        <v>2454338</v>
      </c>
      <c r="L72" s="18" t="s">
        <v>263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/>
      <c r="H73" s="17"/>
      <c r="I73" s="92"/>
      <c r="J73" s="92"/>
      <c r="K73" s="91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19346860.789999999</v>
      </c>
      <c r="H76" s="26"/>
      <c r="I76" s="95">
        <v>15161923.74</v>
      </c>
      <c r="J76" s="95">
        <v>4184937.0500000003</v>
      </c>
      <c r="K76" s="91">
        <v>19346860.789999999</v>
      </c>
      <c r="L76" s="27"/>
    </row>
    <row r="77" spans="1:12" ht="15.75" x14ac:dyDescent="0.25">
      <c r="F77" s="84" t="s">
        <v>200</v>
      </c>
      <c r="G77" s="96">
        <v>19346860.789999999</v>
      </c>
      <c r="H77" s="14"/>
      <c r="I77" s="86">
        <v>0.78368909067857107</v>
      </c>
      <c r="J77" s="86">
        <v>0.21631090932142902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'[44]CA2 Detail'!$V$121-'[44]CA2 Detail'!$I$203</f>
        <v>143455515.62</v>
      </c>
      <c r="J83" s="88">
        <v>0.10569076883849131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791" priority="119" operator="notEqual">
      <formula>G15</formula>
    </cfRule>
    <cfRule type="cellIs" dxfId="790" priority="120" operator="equal">
      <formula>G15</formula>
    </cfRule>
  </conditionalFormatting>
  <conditionalFormatting sqref="K16">
    <cfRule type="cellIs" dxfId="789" priority="117" operator="notEqual">
      <formula>G16</formula>
    </cfRule>
    <cfRule type="cellIs" dxfId="788" priority="118" operator="equal">
      <formula>G16</formula>
    </cfRule>
  </conditionalFormatting>
  <conditionalFormatting sqref="K17">
    <cfRule type="cellIs" dxfId="787" priority="115" operator="notEqual">
      <formula>G17</formula>
    </cfRule>
    <cfRule type="cellIs" dxfId="786" priority="116" operator="equal">
      <formula>G17</formula>
    </cfRule>
  </conditionalFormatting>
  <conditionalFormatting sqref="K18">
    <cfRule type="cellIs" dxfId="785" priority="113" operator="notEqual">
      <formula>G18</formula>
    </cfRule>
    <cfRule type="cellIs" dxfId="784" priority="114" operator="equal">
      <formula>G18</formula>
    </cfRule>
  </conditionalFormatting>
  <conditionalFormatting sqref="K19">
    <cfRule type="cellIs" dxfId="783" priority="111" operator="notEqual">
      <formula>G19</formula>
    </cfRule>
    <cfRule type="cellIs" dxfId="782" priority="112" operator="equal">
      <formula>G19</formula>
    </cfRule>
  </conditionalFormatting>
  <conditionalFormatting sqref="K20">
    <cfRule type="cellIs" dxfId="781" priority="109" operator="notEqual">
      <formula>G20</formula>
    </cfRule>
    <cfRule type="cellIs" dxfId="780" priority="110" operator="equal">
      <formula>G20</formula>
    </cfRule>
  </conditionalFormatting>
  <conditionalFormatting sqref="K21">
    <cfRule type="cellIs" dxfId="779" priority="107" operator="notEqual">
      <formula>G21</formula>
    </cfRule>
    <cfRule type="cellIs" dxfId="778" priority="108" operator="equal">
      <formula>G21</formula>
    </cfRule>
  </conditionalFormatting>
  <conditionalFormatting sqref="K22">
    <cfRule type="cellIs" dxfId="777" priority="105" operator="notEqual">
      <formula>G22</formula>
    </cfRule>
    <cfRule type="cellIs" dxfId="776" priority="106" operator="equal">
      <formula>G22</formula>
    </cfRule>
  </conditionalFormatting>
  <conditionalFormatting sqref="K23">
    <cfRule type="cellIs" dxfId="775" priority="103" operator="notEqual">
      <formula>G23</formula>
    </cfRule>
    <cfRule type="cellIs" dxfId="774" priority="104" operator="equal">
      <formula>G23</formula>
    </cfRule>
  </conditionalFormatting>
  <conditionalFormatting sqref="K24">
    <cfRule type="cellIs" dxfId="773" priority="101" operator="notEqual">
      <formula>G24</formula>
    </cfRule>
    <cfRule type="cellIs" dxfId="772" priority="102" operator="equal">
      <formula>G24</formula>
    </cfRule>
  </conditionalFormatting>
  <conditionalFormatting sqref="K26">
    <cfRule type="cellIs" dxfId="771" priority="99" operator="notEqual">
      <formula>G26</formula>
    </cfRule>
    <cfRule type="cellIs" dxfId="770" priority="100" operator="equal">
      <formula>G26</formula>
    </cfRule>
  </conditionalFormatting>
  <conditionalFormatting sqref="K27">
    <cfRule type="cellIs" dxfId="769" priority="97" operator="notEqual">
      <formula>G27</formula>
    </cfRule>
    <cfRule type="cellIs" dxfId="768" priority="98" operator="equal">
      <formula>G27</formula>
    </cfRule>
  </conditionalFormatting>
  <conditionalFormatting sqref="K28">
    <cfRule type="cellIs" dxfId="767" priority="95" operator="notEqual">
      <formula>G28</formula>
    </cfRule>
    <cfRule type="cellIs" dxfId="766" priority="96" operator="equal">
      <formula>G28</formula>
    </cfRule>
  </conditionalFormatting>
  <conditionalFormatting sqref="K29">
    <cfRule type="cellIs" dxfId="765" priority="93" operator="notEqual">
      <formula>G29</formula>
    </cfRule>
    <cfRule type="cellIs" dxfId="764" priority="94" operator="equal">
      <formula>G29</formula>
    </cfRule>
  </conditionalFormatting>
  <conditionalFormatting sqref="K30">
    <cfRule type="cellIs" dxfId="763" priority="91" operator="notEqual">
      <formula>G30</formula>
    </cfRule>
    <cfRule type="cellIs" dxfId="762" priority="92" operator="equal">
      <formula>G30</formula>
    </cfRule>
  </conditionalFormatting>
  <conditionalFormatting sqref="K31">
    <cfRule type="cellIs" dxfId="761" priority="89" operator="notEqual">
      <formula>G31</formula>
    </cfRule>
    <cfRule type="cellIs" dxfId="760" priority="90" operator="equal">
      <formula>G31</formula>
    </cfRule>
  </conditionalFormatting>
  <conditionalFormatting sqref="K32">
    <cfRule type="cellIs" dxfId="759" priority="87" operator="notEqual">
      <formula>G32</formula>
    </cfRule>
    <cfRule type="cellIs" dxfId="758" priority="88" operator="equal">
      <formula>G32</formula>
    </cfRule>
  </conditionalFormatting>
  <conditionalFormatting sqref="K33">
    <cfRule type="cellIs" dxfId="757" priority="85" operator="notEqual">
      <formula>G33</formula>
    </cfRule>
    <cfRule type="cellIs" dxfId="756" priority="86" operator="equal">
      <formula>G33</formula>
    </cfRule>
  </conditionalFormatting>
  <conditionalFormatting sqref="K34">
    <cfRule type="cellIs" dxfId="755" priority="83" operator="notEqual">
      <formula>G34</formula>
    </cfRule>
    <cfRule type="cellIs" dxfId="754" priority="84" operator="equal">
      <formula>G34</formula>
    </cfRule>
  </conditionalFormatting>
  <conditionalFormatting sqref="K35">
    <cfRule type="cellIs" dxfId="753" priority="81" operator="notEqual">
      <formula>G35</formula>
    </cfRule>
    <cfRule type="cellIs" dxfId="752" priority="82" operator="equal">
      <formula>G35</formula>
    </cfRule>
  </conditionalFormatting>
  <conditionalFormatting sqref="K36">
    <cfRule type="cellIs" dxfId="751" priority="79" operator="notEqual">
      <formula>G36</formula>
    </cfRule>
    <cfRule type="cellIs" dxfId="750" priority="80" operator="equal">
      <formula>G36</formula>
    </cfRule>
  </conditionalFormatting>
  <conditionalFormatting sqref="K37">
    <cfRule type="cellIs" dxfId="749" priority="77" operator="notEqual">
      <formula>G37</formula>
    </cfRule>
    <cfRule type="cellIs" dxfId="748" priority="78" operator="equal">
      <formula>G37</formula>
    </cfRule>
  </conditionalFormatting>
  <conditionalFormatting sqref="K38">
    <cfRule type="cellIs" dxfId="747" priority="75" operator="notEqual">
      <formula>G38</formula>
    </cfRule>
    <cfRule type="cellIs" dxfId="746" priority="76" operator="equal">
      <formula>G38</formula>
    </cfRule>
  </conditionalFormatting>
  <conditionalFormatting sqref="K39">
    <cfRule type="cellIs" dxfId="745" priority="73" operator="notEqual">
      <formula>G39</formula>
    </cfRule>
    <cfRule type="cellIs" dxfId="744" priority="74" operator="equal">
      <formula>G39</formula>
    </cfRule>
  </conditionalFormatting>
  <conditionalFormatting sqref="K40">
    <cfRule type="cellIs" dxfId="743" priority="71" operator="notEqual">
      <formula>G40</formula>
    </cfRule>
    <cfRule type="cellIs" dxfId="742" priority="72" operator="equal">
      <formula>G40</formula>
    </cfRule>
  </conditionalFormatting>
  <conditionalFormatting sqref="K41">
    <cfRule type="cellIs" dxfId="741" priority="69" operator="notEqual">
      <formula>G41</formula>
    </cfRule>
    <cfRule type="cellIs" dxfId="740" priority="70" operator="equal">
      <formula>G41</formula>
    </cfRule>
  </conditionalFormatting>
  <conditionalFormatting sqref="K43">
    <cfRule type="cellIs" dxfId="739" priority="67" operator="notEqual">
      <formula>G43</formula>
    </cfRule>
    <cfRule type="cellIs" dxfId="738" priority="68" operator="equal">
      <formula>G43</formula>
    </cfRule>
  </conditionalFormatting>
  <conditionalFormatting sqref="K44">
    <cfRule type="cellIs" dxfId="737" priority="65" operator="notEqual">
      <formula>G44</formula>
    </cfRule>
    <cfRule type="cellIs" dxfId="736" priority="66" operator="equal">
      <formula>G44</formula>
    </cfRule>
  </conditionalFormatting>
  <conditionalFormatting sqref="K45">
    <cfRule type="cellIs" dxfId="735" priority="63" operator="notEqual">
      <formula>G45</formula>
    </cfRule>
    <cfRule type="cellIs" dxfId="734" priority="64" operator="equal">
      <formula>G45</formula>
    </cfRule>
  </conditionalFormatting>
  <conditionalFormatting sqref="K46">
    <cfRule type="cellIs" dxfId="733" priority="61" operator="notEqual">
      <formula>G46</formula>
    </cfRule>
    <cfRule type="cellIs" dxfId="732" priority="62" operator="equal">
      <formula>G46</formula>
    </cfRule>
  </conditionalFormatting>
  <conditionalFormatting sqref="K47">
    <cfRule type="cellIs" dxfId="731" priority="59" operator="notEqual">
      <formula>G47</formula>
    </cfRule>
    <cfRule type="cellIs" dxfId="730" priority="60" operator="equal">
      <formula>G47</formula>
    </cfRule>
  </conditionalFormatting>
  <conditionalFormatting sqref="K48">
    <cfRule type="cellIs" dxfId="729" priority="57" operator="notEqual">
      <formula>G48</formula>
    </cfRule>
    <cfRule type="cellIs" dxfId="728" priority="58" operator="equal">
      <formula>G48</formula>
    </cfRule>
  </conditionalFormatting>
  <conditionalFormatting sqref="K49">
    <cfRule type="cellIs" dxfId="727" priority="55" operator="notEqual">
      <formula>G49</formula>
    </cfRule>
    <cfRule type="cellIs" dxfId="726" priority="56" operator="equal">
      <formula>G49</formula>
    </cfRule>
  </conditionalFormatting>
  <conditionalFormatting sqref="K50">
    <cfRule type="cellIs" dxfId="725" priority="53" operator="notEqual">
      <formula>G50</formula>
    </cfRule>
    <cfRule type="cellIs" dxfId="724" priority="54" operator="equal">
      <formula>G50</formula>
    </cfRule>
  </conditionalFormatting>
  <conditionalFormatting sqref="K51">
    <cfRule type="cellIs" dxfId="723" priority="51" operator="notEqual">
      <formula>G51</formula>
    </cfRule>
    <cfRule type="cellIs" dxfId="722" priority="52" operator="equal">
      <formula>G51</formula>
    </cfRule>
  </conditionalFormatting>
  <conditionalFormatting sqref="K52">
    <cfRule type="cellIs" dxfId="721" priority="49" operator="notEqual">
      <formula>G52</formula>
    </cfRule>
    <cfRule type="cellIs" dxfId="720" priority="50" operator="equal">
      <formula>G52</formula>
    </cfRule>
  </conditionalFormatting>
  <conditionalFormatting sqref="K53">
    <cfRule type="cellIs" dxfId="719" priority="47" operator="notEqual">
      <formula>G53</formula>
    </cfRule>
    <cfRule type="cellIs" dxfId="718" priority="48" operator="equal">
      <formula>G53</formula>
    </cfRule>
  </conditionalFormatting>
  <conditionalFormatting sqref="K54">
    <cfRule type="cellIs" dxfId="717" priority="45" operator="notEqual">
      <formula>G54</formula>
    </cfRule>
    <cfRule type="cellIs" dxfId="716" priority="46" operator="equal">
      <formula>G54</formula>
    </cfRule>
  </conditionalFormatting>
  <conditionalFormatting sqref="K55">
    <cfRule type="cellIs" dxfId="715" priority="43" operator="notEqual">
      <formula>G55</formula>
    </cfRule>
    <cfRule type="cellIs" dxfId="714" priority="44" operator="equal">
      <formula>G55</formula>
    </cfRule>
  </conditionalFormatting>
  <conditionalFormatting sqref="K56">
    <cfRule type="cellIs" dxfId="713" priority="41" operator="notEqual">
      <formula>G56</formula>
    </cfRule>
    <cfRule type="cellIs" dxfId="712" priority="42" operator="equal">
      <formula>G56</formula>
    </cfRule>
  </conditionalFormatting>
  <conditionalFormatting sqref="K57">
    <cfRule type="cellIs" dxfId="711" priority="39" operator="notEqual">
      <formula>G57</formula>
    </cfRule>
    <cfRule type="cellIs" dxfId="710" priority="40" operator="equal">
      <formula>G57</formula>
    </cfRule>
  </conditionalFormatting>
  <conditionalFormatting sqref="K58">
    <cfRule type="cellIs" dxfId="709" priority="37" operator="notEqual">
      <formula>G58</formula>
    </cfRule>
    <cfRule type="cellIs" dxfId="708" priority="38" operator="equal">
      <formula>G58</formula>
    </cfRule>
  </conditionalFormatting>
  <conditionalFormatting sqref="K59">
    <cfRule type="cellIs" dxfId="707" priority="35" operator="notEqual">
      <formula>G59</formula>
    </cfRule>
    <cfRule type="cellIs" dxfId="706" priority="36" operator="equal">
      <formula>G59</formula>
    </cfRule>
  </conditionalFormatting>
  <conditionalFormatting sqref="K60">
    <cfRule type="cellIs" dxfId="705" priority="33" operator="notEqual">
      <formula>G60</formula>
    </cfRule>
    <cfRule type="cellIs" dxfId="704" priority="34" operator="equal">
      <formula>G60</formula>
    </cfRule>
  </conditionalFormatting>
  <conditionalFormatting sqref="K61">
    <cfRule type="cellIs" dxfId="703" priority="31" operator="notEqual">
      <formula>G61</formula>
    </cfRule>
    <cfRule type="cellIs" dxfId="702" priority="32" operator="equal">
      <formula>G61</formula>
    </cfRule>
  </conditionalFormatting>
  <conditionalFormatting sqref="K62">
    <cfRule type="cellIs" dxfId="701" priority="29" operator="notEqual">
      <formula>G62</formula>
    </cfRule>
    <cfRule type="cellIs" dxfId="700" priority="30" operator="equal">
      <formula>G62</formula>
    </cfRule>
  </conditionalFormatting>
  <conditionalFormatting sqref="K63">
    <cfRule type="cellIs" dxfId="699" priority="27" operator="notEqual">
      <formula>G63</formula>
    </cfRule>
    <cfRule type="cellIs" dxfId="698" priority="28" operator="equal">
      <formula>G63</formula>
    </cfRule>
  </conditionalFormatting>
  <conditionalFormatting sqref="K67">
    <cfRule type="cellIs" dxfId="697" priority="25" operator="notEqual">
      <formula>G67</formula>
    </cfRule>
    <cfRule type="cellIs" dxfId="696" priority="26" operator="equal">
      <formula>G67</formula>
    </cfRule>
  </conditionalFormatting>
  <conditionalFormatting sqref="K68">
    <cfRule type="cellIs" dxfId="695" priority="23" operator="notEqual">
      <formula>G68</formula>
    </cfRule>
    <cfRule type="cellIs" dxfId="694" priority="24" operator="equal">
      <formula>G68</formula>
    </cfRule>
  </conditionalFormatting>
  <conditionalFormatting sqref="K69">
    <cfRule type="cellIs" dxfId="693" priority="21" operator="notEqual">
      <formula>G69</formula>
    </cfRule>
    <cfRule type="cellIs" dxfId="692" priority="22" operator="equal">
      <formula>G69</formula>
    </cfRule>
  </conditionalFormatting>
  <conditionalFormatting sqref="K71">
    <cfRule type="cellIs" dxfId="691" priority="19" operator="notEqual">
      <formula>G71</formula>
    </cfRule>
    <cfRule type="cellIs" dxfId="690" priority="20" operator="equal">
      <formula>G71</formula>
    </cfRule>
  </conditionalFormatting>
  <conditionalFormatting sqref="K72">
    <cfRule type="cellIs" dxfId="689" priority="17" operator="notEqual">
      <formula>G72</formula>
    </cfRule>
    <cfRule type="cellIs" dxfId="688" priority="18" operator="equal">
      <formula>G72</formula>
    </cfRule>
  </conditionalFormatting>
  <conditionalFormatting sqref="K73">
    <cfRule type="cellIs" dxfId="687" priority="15" operator="notEqual">
      <formula>G73</formula>
    </cfRule>
    <cfRule type="cellIs" dxfId="686" priority="16" operator="equal">
      <formula>G73</formula>
    </cfRule>
  </conditionalFormatting>
  <conditionalFormatting sqref="K76">
    <cfRule type="cellIs" dxfId="685" priority="13" operator="notEqual">
      <formula>G76</formula>
    </cfRule>
    <cfRule type="cellIs" dxfId="684" priority="14" operator="equal">
      <formula>G76</formula>
    </cfRule>
  </conditionalFormatting>
  <conditionalFormatting sqref="K9">
    <cfRule type="cellIs" dxfId="683" priority="131" operator="notEqual">
      <formula>G9</formula>
    </cfRule>
    <cfRule type="cellIs" dxfId="682" priority="132" operator="equal">
      <formula>G9</formula>
    </cfRule>
  </conditionalFormatting>
  <conditionalFormatting sqref="K10">
    <cfRule type="cellIs" dxfId="681" priority="129" operator="notEqual">
      <formula>G10</formula>
    </cfRule>
    <cfRule type="cellIs" dxfId="680" priority="130" operator="equal">
      <formula>G10</formula>
    </cfRule>
  </conditionalFormatting>
  <conditionalFormatting sqref="K11">
    <cfRule type="cellIs" dxfId="679" priority="127" operator="notEqual">
      <formula>G11</formula>
    </cfRule>
    <cfRule type="cellIs" dxfId="678" priority="128" operator="equal">
      <formula>G11</formula>
    </cfRule>
  </conditionalFormatting>
  <conditionalFormatting sqref="K12">
    <cfRule type="cellIs" dxfId="677" priority="125" operator="notEqual">
      <formula>G12</formula>
    </cfRule>
    <cfRule type="cellIs" dxfId="676" priority="126" operator="equal">
      <formula>G12</formula>
    </cfRule>
  </conditionalFormatting>
  <conditionalFormatting sqref="K13">
    <cfRule type="cellIs" dxfId="675" priority="123" operator="notEqual">
      <formula>G13</formula>
    </cfRule>
    <cfRule type="cellIs" dxfId="674" priority="124" operator="equal">
      <formula>G13</formula>
    </cfRule>
  </conditionalFormatting>
  <conditionalFormatting sqref="K14">
    <cfRule type="cellIs" dxfId="673" priority="121" operator="notEqual">
      <formula>G14</formula>
    </cfRule>
    <cfRule type="cellIs" dxfId="672" priority="122" operator="equal">
      <formula>G14</formula>
    </cfRule>
  </conditionalFormatting>
  <conditionalFormatting sqref="G76">
    <cfRule type="cellIs" dxfId="671" priority="11" operator="notEqual">
      <formula>$G$77</formula>
    </cfRule>
    <cfRule type="cellIs" dxfId="67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85313AB-F588-4A4B-A749-DF72F084944E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A39E929-0447-49AC-B4A8-D66434498A9F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B05DF6F-DA65-450F-93B5-DC19D4C10F92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D91F482-1F12-467B-9CDA-ECB0B09920E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2B73722-127F-4AA1-9161-93F8D803AC4C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CEACF45-B84C-4CD6-86A6-9D81641F5A8F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382A96C-769F-40C3-A87C-F03C2D2A4E0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FE2B811-E958-44BF-B798-C0F694D654D0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2840637-3DD4-4891-8634-A81F8846F31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C58EA6D-F73D-4C27-93F5-F0EC1E0F31C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168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3039205.17</v>
      </c>
      <c r="H8" s="10"/>
      <c r="I8" s="91">
        <v>1510359.9700000002</v>
      </c>
      <c r="J8" s="91">
        <v>1528845.2000000002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2797.5299999999997</v>
      </c>
      <c r="H10" s="17" t="s">
        <v>15</v>
      </c>
      <c r="I10" s="92">
        <v>2797.5299999999997</v>
      </c>
      <c r="J10" s="92"/>
      <c r="K10" s="91">
        <v>2797.5299999999997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1053089.04</v>
      </c>
      <c r="H11" s="17" t="s">
        <v>15</v>
      </c>
      <c r="I11" s="92">
        <v>1053089.04</v>
      </c>
      <c r="J11" s="92"/>
      <c r="K11" s="91">
        <v>1053089.04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753612.45000000007</v>
      </c>
      <c r="H13" s="17" t="s">
        <v>59</v>
      </c>
      <c r="I13" s="92">
        <v>185953.26</v>
      </c>
      <c r="J13" s="92">
        <v>567659.19000000006</v>
      </c>
      <c r="K13" s="91">
        <v>753612.45000000007</v>
      </c>
      <c r="L13" s="81" t="s">
        <v>269</v>
      </c>
    </row>
    <row r="14" spans="1:12" ht="15.75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618912.69999999995</v>
      </c>
      <c r="H14" s="17" t="s">
        <v>24</v>
      </c>
      <c r="I14" s="92"/>
      <c r="J14" s="92">
        <v>618912.69999999995</v>
      </c>
      <c r="K14" s="91">
        <v>618912.69999999995</v>
      </c>
      <c r="L14" s="81" t="s">
        <v>270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318415.88000000006</v>
      </c>
      <c r="H18" s="17" t="s">
        <v>24</v>
      </c>
      <c r="I18" s="92"/>
      <c r="J18" s="92">
        <v>318415.88000000006</v>
      </c>
      <c r="K18" s="91">
        <v>318415.88000000006</v>
      </c>
      <c r="L18" s="81" t="s">
        <v>271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268520.14</v>
      </c>
      <c r="H20" s="17" t="s">
        <v>15</v>
      </c>
      <c r="I20" s="92">
        <v>268520.14</v>
      </c>
      <c r="J20" s="92"/>
      <c r="K20" s="91">
        <v>268520.14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>
        <v>23857.43</v>
      </c>
      <c r="H21" s="17" t="s">
        <v>24</v>
      </c>
      <c r="I21" s="92"/>
      <c r="J21" s="92">
        <v>23857.43</v>
      </c>
      <c r="K21" s="91">
        <v>23857.43</v>
      </c>
      <c r="L21" s="18" t="s">
        <v>272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ht="15.75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8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1950420.0000000005</v>
      </c>
      <c r="H25" s="10"/>
      <c r="I25" s="91">
        <v>969267.51000000036</v>
      </c>
      <c r="J25" s="91">
        <v>981152.49000000011</v>
      </c>
      <c r="K25" s="91"/>
      <c r="L25" s="15"/>
    </row>
    <row r="26" spans="1:12" ht="30" x14ac:dyDescent="0.25">
      <c r="A26" s="9"/>
      <c r="B26" s="10"/>
      <c r="C26" s="11" t="s">
        <v>49</v>
      </c>
      <c r="D26" s="14"/>
      <c r="E26" s="11"/>
      <c r="F26" s="10" t="s">
        <v>50</v>
      </c>
      <c r="G26" s="92">
        <v>1950420.0000000005</v>
      </c>
      <c r="H26" s="17" t="s">
        <v>59</v>
      </c>
      <c r="I26" s="92">
        <v>969267.51000000036</v>
      </c>
      <c r="J26" s="92">
        <v>981152.49000000011</v>
      </c>
      <c r="K26" s="91">
        <v>1950420.0000000005</v>
      </c>
      <c r="L26" s="18" t="s">
        <v>273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/>
      <c r="H28" s="17"/>
      <c r="I28" s="92"/>
      <c r="J28" s="92"/>
      <c r="K28" s="91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/>
      <c r="H30" s="17"/>
      <c r="I30" s="92"/>
      <c r="J30" s="92"/>
      <c r="K30" s="91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/>
      <c r="H31" s="17"/>
      <c r="I31" s="92"/>
      <c r="J31" s="92"/>
      <c r="K31" s="91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/>
      <c r="K32" s="91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/>
      <c r="H33" s="17"/>
      <c r="I33" s="92"/>
      <c r="J33" s="92"/>
      <c r="K33" s="91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/>
      <c r="H40" s="17"/>
      <c r="I40" s="92"/>
      <c r="J40" s="92"/>
      <c r="K40" s="91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6319799.6499999994</v>
      </c>
      <c r="H42" s="10"/>
      <c r="I42" s="91">
        <v>1159991.2534999999</v>
      </c>
      <c r="J42" s="91">
        <v>5159808.3965000007</v>
      </c>
      <c r="K42" s="91"/>
      <c r="L42" s="15"/>
    </row>
    <row r="43" spans="1:12" ht="30.75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3244289.04</v>
      </c>
      <c r="H43" s="17" t="s">
        <v>59</v>
      </c>
      <c r="I43" s="92">
        <v>162214.45200000005</v>
      </c>
      <c r="J43" s="92">
        <v>3082074.588</v>
      </c>
      <c r="K43" s="91">
        <v>3244289.04</v>
      </c>
      <c r="L43" s="81" t="s">
        <v>274</v>
      </c>
    </row>
    <row r="44" spans="1:12" ht="30.75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648387.54</v>
      </c>
      <c r="H44" s="17" t="s">
        <v>59</v>
      </c>
      <c r="I44" s="92">
        <v>32419.376999999979</v>
      </c>
      <c r="J44" s="92">
        <v>615968.16300000006</v>
      </c>
      <c r="K44" s="91">
        <v>648387.54</v>
      </c>
      <c r="L44" s="81" t="s">
        <v>274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ht="30.75" x14ac:dyDescent="0.25">
      <c r="A46" s="10"/>
      <c r="B46" s="10"/>
      <c r="C46" s="11" t="s">
        <v>90</v>
      </c>
      <c r="D46" s="10"/>
      <c r="E46" s="10"/>
      <c r="F46" s="10" t="s">
        <v>91</v>
      </c>
      <c r="G46" s="92">
        <v>278198.09000000003</v>
      </c>
      <c r="H46" s="17" t="s">
        <v>59</v>
      </c>
      <c r="I46" s="92">
        <v>13909.904500000004</v>
      </c>
      <c r="J46" s="92">
        <v>264288.18550000002</v>
      </c>
      <c r="K46" s="91">
        <v>278198.09000000003</v>
      </c>
      <c r="L46" s="81" t="s">
        <v>274</v>
      </c>
    </row>
    <row r="47" spans="1:12" ht="30.75" x14ac:dyDescent="0.25">
      <c r="A47" s="10"/>
      <c r="B47" s="10"/>
      <c r="C47" s="11" t="s">
        <v>92</v>
      </c>
      <c r="D47" s="10"/>
      <c r="E47" s="10"/>
      <c r="F47" s="10" t="s">
        <v>93</v>
      </c>
      <c r="G47" s="117">
        <v>681675.47000000009</v>
      </c>
      <c r="H47" s="17" t="s">
        <v>59</v>
      </c>
      <c r="I47" s="92">
        <v>660870.47000000009</v>
      </c>
      <c r="J47" s="92">
        <v>20805</v>
      </c>
      <c r="K47" s="91">
        <v>681675.47000000009</v>
      </c>
      <c r="L47" s="81" t="s">
        <v>275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165153.04999999996</v>
      </c>
      <c r="H49" s="82" t="s">
        <v>15</v>
      </c>
      <c r="I49" s="92">
        <v>165153.04999999996</v>
      </c>
      <c r="J49" s="92"/>
      <c r="K49" s="91">
        <v>165153.04999999996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315237.26999999996</v>
      </c>
      <c r="H54" s="17" t="s">
        <v>24</v>
      </c>
      <c r="I54" s="92"/>
      <c r="J54" s="92">
        <v>315237.26999999996</v>
      </c>
      <c r="K54" s="91">
        <v>315237.26999999996</v>
      </c>
      <c r="L54" s="81" t="s">
        <v>276</v>
      </c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407972.45</v>
      </c>
      <c r="H55" s="17" t="s">
        <v>24</v>
      </c>
      <c r="I55" s="92"/>
      <c r="J55" s="92">
        <v>407972.45</v>
      </c>
      <c r="K55" s="91">
        <v>407972.45</v>
      </c>
      <c r="L55" s="81" t="s">
        <v>276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/>
      <c r="H56" s="17"/>
      <c r="I56" s="92"/>
      <c r="J56" s="92"/>
      <c r="K56" s="91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/>
      <c r="H59" s="17"/>
      <c r="I59" s="92"/>
      <c r="J59" s="92"/>
      <c r="K59" s="91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811.86</v>
      </c>
      <c r="H60" s="17" t="s">
        <v>15</v>
      </c>
      <c r="I60" s="92">
        <v>811.86</v>
      </c>
      <c r="J60" s="92"/>
      <c r="K60" s="91">
        <v>811.86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124612.14</v>
      </c>
      <c r="H61" s="17" t="s">
        <v>15</v>
      </c>
      <c r="I61" s="92">
        <v>124612.14</v>
      </c>
      <c r="J61" s="92"/>
      <c r="K61" s="91">
        <v>124612.14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453462.74</v>
      </c>
      <c r="H62" s="17" t="s">
        <v>24</v>
      </c>
      <c r="I62" s="92"/>
      <c r="J62" s="92">
        <v>453462.74</v>
      </c>
      <c r="K62" s="91">
        <v>453462.74</v>
      </c>
      <c r="L62" s="81" t="s">
        <v>277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/>
      <c r="H63" s="17"/>
      <c r="I63" s="92"/>
      <c r="J63" s="92"/>
      <c r="K63" s="91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213424.14</v>
      </c>
      <c r="H66" s="10"/>
      <c r="I66" s="91">
        <v>0</v>
      </c>
      <c r="J66" s="91">
        <v>213424.14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>
        <v>213424.14</v>
      </c>
      <c r="H69" s="17" t="s">
        <v>24</v>
      </c>
      <c r="I69" s="92"/>
      <c r="J69" s="92">
        <v>213424.14</v>
      </c>
      <c r="K69" s="91">
        <v>213424.14</v>
      </c>
      <c r="L69" s="18" t="s">
        <v>278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2135072.17</v>
      </c>
      <c r="H70" s="10"/>
      <c r="I70" s="91">
        <v>845234.08</v>
      </c>
      <c r="J70" s="91">
        <v>1289838.0900000001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946765.38</v>
      </c>
      <c r="H72" s="17" t="s">
        <v>59</v>
      </c>
      <c r="I72" s="92">
        <v>845234.08</v>
      </c>
      <c r="J72" s="92">
        <v>101531.30000000002</v>
      </c>
      <c r="K72" s="91">
        <v>946765.38</v>
      </c>
      <c r="L72" s="81" t="s">
        <v>279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1188306.79</v>
      </c>
      <c r="H73" s="17" t="s">
        <v>24</v>
      </c>
      <c r="I73" s="92"/>
      <c r="J73" s="92">
        <v>1188306.79</v>
      </c>
      <c r="K73" s="91">
        <v>1188306.79</v>
      </c>
      <c r="L73" s="18" t="s">
        <v>280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13657921.130000001</v>
      </c>
      <c r="H76" s="26"/>
      <c r="I76" s="95">
        <v>4484852.8135000002</v>
      </c>
      <c r="J76" s="95">
        <v>9173068.3165000007</v>
      </c>
      <c r="K76" s="91">
        <v>13657921.130000001</v>
      </c>
      <c r="L76" s="27"/>
    </row>
    <row r="77" spans="1:12" ht="15.75" x14ac:dyDescent="0.25">
      <c r="F77" s="84" t="s">
        <v>200</v>
      </c>
      <c r="G77" s="96">
        <v>13657921.130000001</v>
      </c>
      <c r="H77" s="14"/>
      <c r="I77" s="86">
        <v>0.32837009167148412</v>
      </c>
      <c r="J77" s="86">
        <v>0.67162990832851588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'[46]CA2 Detail'!$V$121-'[46]CA2 Detail'!$I$203</f>
        <v>72274175.525507361</v>
      </c>
      <c r="J83" s="88">
        <v>6.2053323761779668E-2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659" priority="119" operator="notEqual">
      <formula>G15</formula>
    </cfRule>
    <cfRule type="cellIs" dxfId="658" priority="120" operator="equal">
      <formula>G15</formula>
    </cfRule>
  </conditionalFormatting>
  <conditionalFormatting sqref="K16">
    <cfRule type="cellIs" dxfId="657" priority="117" operator="notEqual">
      <formula>G16</formula>
    </cfRule>
    <cfRule type="cellIs" dxfId="656" priority="118" operator="equal">
      <formula>G16</formula>
    </cfRule>
  </conditionalFormatting>
  <conditionalFormatting sqref="K17">
    <cfRule type="cellIs" dxfId="655" priority="115" operator="notEqual">
      <formula>G17</formula>
    </cfRule>
    <cfRule type="cellIs" dxfId="654" priority="116" operator="equal">
      <formula>G17</formula>
    </cfRule>
  </conditionalFormatting>
  <conditionalFormatting sqref="K18">
    <cfRule type="cellIs" dxfId="653" priority="113" operator="notEqual">
      <formula>G18</formula>
    </cfRule>
    <cfRule type="cellIs" dxfId="652" priority="114" operator="equal">
      <formula>G18</formula>
    </cfRule>
  </conditionalFormatting>
  <conditionalFormatting sqref="K19">
    <cfRule type="cellIs" dxfId="651" priority="111" operator="notEqual">
      <formula>G19</formula>
    </cfRule>
    <cfRule type="cellIs" dxfId="650" priority="112" operator="equal">
      <formula>G19</formula>
    </cfRule>
  </conditionalFormatting>
  <conditionalFormatting sqref="K20">
    <cfRule type="cellIs" dxfId="649" priority="109" operator="notEqual">
      <formula>G20</formula>
    </cfRule>
    <cfRule type="cellIs" dxfId="648" priority="110" operator="equal">
      <formula>G20</formula>
    </cfRule>
  </conditionalFormatting>
  <conditionalFormatting sqref="K21">
    <cfRule type="cellIs" dxfId="647" priority="107" operator="notEqual">
      <formula>G21</formula>
    </cfRule>
    <cfRule type="cellIs" dxfId="646" priority="108" operator="equal">
      <formula>G21</formula>
    </cfRule>
  </conditionalFormatting>
  <conditionalFormatting sqref="K22">
    <cfRule type="cellIs" dxfId="645" priority="105" operator="notEqual">
      <formula>G22</formula>
    </cfRule>
    <cfRule type="cellIs" dxfId="644" priority="106" operator="equal">
      <formula>G22</formula>
    </cfRule>
  </conditionalFormatting>
  <conditionalFormatting sqref="K23">
    <cfRule type="cellIs" dxfId="643" priority="103" operator="notEqual">
      <formula>G23</formula>
    </cfRule>
    <cfRule type="cellIs" dxfId="642" priority="104" operator="equal">
      <formula>G23</formula>
    </cfRule>
  </conditionalFormatting>
  <conditionalFormatting sqref="K24">
    <cfRule type="cellIs" dxfId="641" priority="101" operator="notEqual">
      <formula>G24</formula>
    </cfRule>
    <cfRule type="cellIs" dxfId="640" priority="102" operator="equal">
      <formula>G24</formula>
    </cfRule>
  </conditionalFormatting>
  <conditionalFormatting sqref="K26">
    <cfRule type="cellIs" dxfId="639" priority="99" operator="notEqual">
      <formula>G26</formula>
    </cfRule>
    <cfRule type="cellIs" dxfId="638" priority="100" operator="equal">
      <formula>G26</formula>
    </cfRule>
  </conditionalFormatting>
  <conditionalFormatting sqref="K27">
    <cfRule type="cellIs" dxfId="637" priority="97" operator="notEqual">
      <formula>G27</formula>
    </cfRule>
    <cfRule type="cellIs" dxfId="636" priority="98" operator="equal">
      <formula>G27</formula>
    </cfRule>
  </conditionalFormatting>
  <conditionalFormatting sqref="K28">
    <cfRule type="cellIs" dxfId="635" priority="95" operator="notEqual">
      <formula>G28</formula>
    </cfRule>
    <cfRule type="cellIs" dxfId="634" priority="96" operator="equal">
      <formula>G28</formula>
    </cfRule>
  </conditionalFormatting>
  <conditionalFormatting sqref="K29">
    <cfRule type="cellIs" dxfId="633" priority="93" operator="notEqual">
      <formula>G29</formula>
    </cfRule>
    <cfRule type="cellIs" dxfId="632" priority="94" operator="equal">
      <formula>G29</formula>
    </cfRule>
  </conditionalFormatting>
  <conditionalFormatting sqref="K30">
    <cfRule type="cellIs" dxfId="631" priority="91" operator="notEqual">
      <formula>G30</formula>
    </cfRule>
    <cfRule type="cellIs" dxfId="630" priority="92" operator="equal">
      <formula>G30</formula>
    </cfRule>
  </conditionalFormatting>
  <conditionalFormatting sqref="K31">
    <cfRule type="cellIs" dxfId="629" priority="89" operator="notEqual">
      <formula>G31</formula>
    </cfRule>
    <cfRule type="cellIs" dxfId="628" priority="90" operator="equal">
      <formula>G31</formula>
    </cfRule>
  </conditionalFormatting>
  <conditionalFormatting sqref="K32">
    <cfRule type="cellIs" dxfId="627" priority="87" operator="notEqual">
      <formula>G32</formula>
    </cfRule>
    <cfRule type="cellIs" dxfId="626" priority="88" operator="equal">
      <formula>G32</formula>
    </cfRule>
  </conditionalFormatting>
  <conditionalFormatting sqref="K33">
    <cfRule type="cellIs" dxfId="625" priority="85" operator="notEqual">
      <formula>G33</formula>
    </cfRule>
    <cfRule type="cellIs" dxfId="624" priority="86" operator="equal">
      <formula>G33</formula>
    </cfRule>
  </conditionalFormatting>
  <conditionalFormatting sqref="K34">
    <cfRule type="cellIs" dxfId="623" priority="83" operator="notEqual">
      <formula>G34</formula>
    </cfRule>
    <cfRule type="cellIs" dxfId="622" priority="84" operator="equal">
      <formula>G34</formula>
    </cfRule>
  </conditionalFormatting>
  <conditionalFormatting sqref="K35">
    <cfRule type="cellIs" dxfId="621" priority="81" operator="notEqual">
      <formula>G35</formula>
    </cfRule>
    <cfRule type="cellIs" dxfId="620" priority="82" operator="equal">
      <formula>G35</formula>
    </cfRule>
  </conditionalFormatting>
  <conditionalFormatting sqref="K36">
    <cfRule type="cellIs" dxfId="619" priority="79" operator="notEqual">
      <formula>G36</formula>
    </cfRule>
    <cfRule type="cellIs" dxfId="618" priority="80" operator="equal">
      <formula>G36</formula>
    </cfRule>
  </conditionalFormatting>
  <conditionalFormatting sqref="K37">
    <cfRule type="cellIs" dxfId="617" priority="77" operator="notEqual">
      <formula>G37</formula>
    </cfRule>
    <cfRule type="cellIs" dxfId="616" priority="78" operator="equal">
      <formula>G37</formula>
    </cfRule>
  </conditionalFormatting>
  <conditionalFormatting sqref="K38">
    <cfRule type="cellIs" dxfId="615" priority="75" operator="notEqual">
      <formula>G38</formula>
    </cfRule>
    <cfRule type="cellIs" dxfId="614" priority="76" operator="equal">
      <formula>G38</formula>
    </cfRule>
  </conditionalFormatting>
  <conditionalFormatting sqref="K39">
    <cfRule type="cellIs" dxfId="613" priority="73" operator="notEqual">
      <formula>G39</formula>
    </cfRule>
    <cfRule type="cellIs" dxfId="612" priority="74" operator="equal">
      <formula>G39</formula>
    </cfRule>
  </conditionalFormatting>
  <conditionalFormatting sqref="K40">
    <cfRule type="cellIs" dxfId="611" priority="71" operator="notEqual">
      <formula>G40</formula>
    </cfRule>
    <cfRule type="cellIs" dxfId="610" priority="72" operator="equal">
      <formula>G40</formula>
    </cfRule>
  </conditionalFormatting>
  <conditionalFormatting sqref="K41">
    <cfRule type="cellIs" dxfId="609" priority="69" operator="notEqual">
      <formula>G41</formula>
    </cfRule>
    <cfRule type="cellIs" dxfId="608" priority="70" operator="equal">
      <formula>G41</formula>
    </cfRule>
  </conditionalFormatting>
  <conditionalFormatting sqref="K43">
    <cfRule type="cellIs" dxfId="607" priority="67" operator="notEqual">
      <formula>G43</formula>
    </cfRule>
    <cfRule type="cellIs" dxfId="606" priority="68" operator="equal">
      <formula>G43</formula>
    </cfRule>
  </conditionalFormatting>
  <conditionalFormatting sqref="K44">
    <cfRule type="cellIs" dxfId="605" priority="65" operator="notEqual">
      <formula>G44</formula>
    </cfRule>
    <cfRule type="cellIs" dxfId="604" priority="66" operator="equal">
      <formula>G44</formula>
    </cfRule>
  </conditionalFormatting>
  <conditionalFormatting sqref="K45">
    <cfRule type="cellIs" dxfId="603" priority="63" operator="notEqual">
      <formula>G45</formula>
    </cfRule>
    <cfRule type="cellIs" dxfId="602" priority="64" operator="equal">
      <formula>G45</formula>
    </cfRule>
  </conditionalFormatting>
  <conditionalFormatting sqref="K46">
    <cfRule type="cellIs" dxfId="601" priority="61" operator="notEqual">
      <formula>G46</formula>
    </cfRule>
    <cfRule type="cellIs" dxfId="600" priority="62" operator="equal">
      <formula>G46</formula>
    </cfRule>
  </conditionalFormatting>
  <conditionalFormatting sqref="K47">
    <cfRule type="cellIs" dxfId="599" priority="59" operator="notEqual">
      <formula>G47</formula>
    </cfRule>
    <cfRule type="cellIs" dxfId="598" priority="60" operator="equal">
      <formula>G47</formula>
    </cfRule>
  </conditionalFormatting>
  <conditionalFormatting sqref="K48">
    <cfRule type="cellIs" dxfId="597" priority="57" operator="notEqual">
      <formula>G48</formula>
    </cfRule>
    <cfRule type="cellIs" dxfId="596" priority="58" operator="equal">
      <formula>G48</formula>
    </cfRule>
  </conditionalFormatting>
  <conditionalFormatting sqref="K49">
    <cfRule type="cellIs" dxfId="595" priority="55" operator="notEqual">
      <formula>G49</formula>
    </cfRule>
    <cfRule type="cellIs" dxfId="594" priority="56" operator="equal">
      <formula>G49</formula>
    </cfRule>
  </conditionalFormatting>
  <conditionalFormatting sqref="K50">
    <cfRule type="cellIs" dxfId="593" priority="53" operator="notEqual">
      <formula>G50</formula>
    </cfRule>
    <cfRule type="cellIs" dxfId="592" priority="54" operator="equal">
      <formula>G50</formula>
    </cfRule>
  </conditionalFormatting>
  <conditionalFormatting sqref="K51">
    <cfRule type="cellIs" dxfId="591" priority="51" operator="notEqual">
      <formula>G51</formula>
    </cfRule>
    <cfRule type="cellIs" dxfId="590" priority="52" operator="equal">
      <formula>G51</formula>
    </cfRule>
  </conditionalFormatting>
  <conditionalFormatting sqref="K52">
    <cfRule type="cellIs" dxfId="589" priority="49" operator="notEqual">
      <formula>G52</formula>
    </cfRule>
    <cfRule type="cellIs" dxfId="588" priority="50" operator="equal">
      <formula>G52</formula>
    </cfRule>
  </conditionalFormatting>
  <conditionalFormatting sqref="K53">
    <cfRule type="cellIs" dxfId="587" priority="47" operator="notEqual">
      <formula>G53</formula>
    </cfRule>
    <cfRule type="cellIs" dxfId="586" priority="48" operator="equal">
      <formula>G53</formula>
    </cfRule>
  </conditionalFormatting>
  <conditionalFormatting sqref="K54">
    <cfRule type="cellIs" dxfId="585" priority="45" operator="notEqual">
      <formula>G54</formula>
    </cfRule>
    <cfRule type="cellIs" dxfId="584" priority="46" operator="equal">
      <formula>G54</formula>
    </cfRule>
  </conditionalFormatting>
  <conditionalFormatting sqref="K55">
    <cfRule type="cellIs" dxfId="583" priority="43" operator="notEqual">
      <formula>G55</formula>
    </cfRule>
    <cfRule type="cellIs" dxfId="582" priority="44" operator="equal">
      <formula>G55</formula>
    </cfRule>
  </conditionalFormatting>
  <conditionalFormatting sqref="K56">
    <cfRule type="cellIs" dxfId="581" priority="41" operator="notEqual">
      <formula>G56</formula>
    </cfRule>
    <cfRule type="cellIs" dxfId="580" priority="42" operator="equal">
      <formula>G56</formula>
    </cfRule>
  </conditionalFormatting>
  <conditionalFormatting sqref="K57">
    <cfRule type="cellIs" dxfId="579" priority="39" operator="notEqual">
      <formula>G57</formula>
    </cfRule>
    <cfRule type="cellIs" dxfId="578" priority="40" operator="equal">
      <formula>G57</formula>
    </cfRule>
  </conditionalFormatting>
  <conditionalFormatting sqref="K58">
    <cfRule type="cellIs" dxfId="577" priority="37" operator="notEqual">
      <formula>G58</formula>
    </cfRule>
    <cfRule type="cellIs" dxfId="576" priority="38" operator="equal">
      <formula>G58</formula>
    </cfRule>
  </conditionalFormatting>
  <conditionalFormatting sqref="K59">
    <cfRule type="cellIs" dxfId="575" priority="35" operator="notEqual">
      <formula>G59</formula>
    </cfRule>
    <cfRule type="cellIs" dxfId="574" priority="36" operator="equal">
      <formula>G59</formula>
    </cfRule>
  </conditionalFormatting>
  <conditionalFormatting sqref="K60">
    <cfRule type="cellIs" dxfId="573" priority="33" operator="notEqual">
      <formula>G60</formula>
    </cfRule>
    <cfRule type="cellIs" dxfId="572" priority="34" operator="equal">
      <formula>G60</formula>
    </cfRule>
  </conditionalFormatting>
  <conditionalFormatting sqref="K61">
    <cfRule type="cellIs" dxfId="571" priority="31" operator="notEqual">
      <formula>G61</formula>
    </cfRule>
    <cfRule type="cellIs" dxfId="570" priority="32" operator="equal">
      <formula>G61</formula>
    </cfRule>
  </conditionalFormatting>
  <conditionalFormatting sqref="K62">
    <cfRule type="cellIs" dxfId="569" priority="29" operator="notEqual">
      <formula>G62</formula>
    </cfRule>
    <cfRule type="cellIs" dxfId="568" priority="30" operator="equal">
      <formula>G62</formula>
    </cfRule>
  </conditionalFormatting>
  <conditionalFormatting sqref="K63">
    <cfRule type="cellIs" dxfId="567" priority="27" operator="notEqual">
      <formula>G63</formula>
    </cfRule>
    <cfRule type="cellIs" dxfId="566" priority="28" operator="equal">
      <formula>G63</formula>
    </cfRule>
  </conditionalFormatting>
  <conditionalFormatting sqref="K67">
    <cfRule type="cellIs" dxfId="565" priority="25" operator="notEqual">
      <formula>G67</formula>
    </cfRule>
    <cfRule type="cellIs" dxfId="564" priority="26" operator="equal">
      <formula>G67</formula>
    </cfRule>
  </conditionalFormatting>
  <conditionalFormatting sqref="K68">
    <cfRule type="cellIs" dxfId="563" priority="23" operator="notEqual">
      <formula>G68</formula>
    </cfRule>
    <cfRule type="cellIs" dxfId="562" priority="24" operator="equal">
      <formula>G68</formula>
    </cfRule>
  </conditionalFormatting>
  <conditionalFormatting sqref="K69">
    <cfRule type="cellIs" dxfId="561" priority="21" operator="notEqual">
      <formula>G69</formula>
    </cfRule>
    <cfRule type="cellIs" dxfId="560" priority="22" operator="equal">
      <formula>G69</formula>
    </cfRule>
  </conditionalFormatting>
  <conditionalFormatting sqref="K71">
    <cfRule type="cellIs" dxfId="559" priority="19" operator="notEqual">
      <formula>G71</formula>
    </cfRule>
    <cfRule type="cellIs" dxfId="558" priority="20" operator="equal">
      <formula>G71</formula>
    </cfRule>
  </conditionalFormatting>
  <conditionalFormatting sqref="K72">
    <cfRule type="cellIs" dxfId="557" priority="17" operator="notEqual">
      <formula>G72</formula>
    </cfRule>
    <cfRule type="cellIs" dxfId="556" priority="18" operator="equal">
      <formula>G72</formula>
    </cfRule>
  </conditionalFormatting>
  <conditionalFormatting sqref="K73">
    <cfRule type="cellIs" dxfId="555" priority="15" operator="notEqual">
      <formula>G73</formula>
    </cfRule>
    <cfRule type="cellIs" dxfId="554" priority="16" operator="equal">
      <formula>G73</formula>
    </cfRule>
  </conditionalFormatting>
  <conditionalFormatting sqref="K76">
    <cfRule type="cellIs" dxfId="553" priority="13" operator="notEqual">
      <formula>G76</formula>
    </cfRule>
    <cfRule type="cellIs" dxfId="552" priority="14" operator="equal">
      <formula>G76</formula>
    </cfRule>
  </conditionalFormatting>
  <conditionalFormatting sqref="K9">
    <cfRule type="cellIs" dxfId="551" priority="131" operator="notEqual">
      <formula>G9</formula>
    </cfRule>
    <cfRule type="cellIs" dxfId="550" priority="132" operator="equal">
      <formula>G9</formula>
    </cfRule>
  </conditionalFormatting>
  <conditionalFormatting sqref="K10">
    <cfRule type="cellIs" dxfId="549" priority="129" operator="notEqual">
      <formula>G10</formula>
    </cfRule>
    <cfRule type="cellIs" dxfId="548" priority="130" operator="equal">
      <formula>G10</formula>
    </cfRule>
  </conditionalFormatting>
  <conditionalFormatting sqref="K11">
    <cfRule type="cellIs" dxfId="547" priority="127" operator="notEqual">
      <formula>G11</formula>
    </cfRule>
    <cfRule type="cellIs" dxfId="546" priority="128" operator="equal">
      <formula>G11</formula>
    </cfRule>
  </conditionalFormatting>
  <conditionalFormatting sqref="K12">
    <cfRule type="cellIs" dxfId="545" priority="125" operator="notEqual">
      <formula>G12</formula>
    </cfRule>
    <cfRule type="cellIs" dxfId="544" priority="126" operator="equal">
      <formula>G12</formula>
    </cfRule>
  </conditionalFormatting>
  <conditionalFormatting sqref="K13">
    <cfRule type="cellIs" dxfId="543" priority="123" operator="notEqual">
      <formula>G13</formula>
    </cfRule>
    <cfRule type="cellIs" dxfId="542" priority="124" operator="equal">
      <formula>G13</formula>
    </cfRule>
  </conditionalFormatting>
  <conditionalFormatting sqref="K14">
    <cfRule type="cellIs" dxfId="541" priority="121" operator="notEqual">
      <formula>G14</formula>
    </cfRule>
    <cfRule type="cellIs" dxfId="540" priority="122" operator="equal">
      <formula>G14</formula>
    </cfRule>
  </conditionalFormatting>
  <conditionalFormatting sqref="G76">
    <cfRule type="cellIs" dxfId="539" priority="11" operator="notEqual">
      <formula>$G$77</formula>
    </cfRule>
    <cfRule type="cellIs" dxfId="53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377C37A-7642-4DE1-A73F-93C8CD0344F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88049F9-B2C5-49CB-9576-10B141542AC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8242128-65EA-4268-A98C-8E77C4F84A2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8D0CF48-133C-4FED-A92B-379BE9FE51E3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9EB1508-5752-4F53-854E-2F103C98FB41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07690D-89DD-4FB1-A64B-4140299B7279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56885DE4-30A3-4813-8FD0-2C8C4DA03F4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87ADECD-D0EA-4085-BAE9-ED947EE83C9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6AC7A7-6642-48CF-BAAE-EC9C54CFA1D1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ADB8C54-597F-4B92-A7A8-32F89777CE3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169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2402049.25</v>
      </c>
      <c r="H8" s="10"/>
      <c r="I8" s="91">
        <v>1854180.5499999998</v>
      </c>
      <c r="J8" s="91">
        <v>547868.69999999995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10755.34</v>
      </c>
      <c r="H10" s="17" t="s">
        <v>15</v>
      </c>
      <c r="I10" s="92">
        <v>10755.34</v>
      </c>
      <c r="J10" s="92"/>
      <c r="K10" s="91">
        <v>10755.34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771718.9</v>
      </c>
      <c r="H11" s="17" t="s">
        <v>15</v>
      </c>
      <c r="I11" s="92">
        <v>771718.9</v>
      </c>
      <c r="J11" s="92"/>
      <c r="K11" s="91">
        <v>771718.9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537885.75</v>
      </c>
      <c r="H13" s="17" t="s">
        <v>15</v>
      </c>
      <c r="I13" s="92">
        <v>537885.75</v>
      </c>
      <c r="J13" s="92"/>
      <c r="K13" s="91">
        <v>537885.75</v>
      </c>
      <c r="L13" s="8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/>
      <c r="H14" s="17"/>
      <c r="I14" s="92"/>
      <c r="J14" s="92"/>
      <c r="K14" s="91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>
        <v>5941.13</v>
      </c>
      <c r="H15" s="17" t="s">
        <v>15</v>
      </c>
      <c r="I15" s="92">
        <v>5941.13</v>
      </c>
      <c r="J15" s="92"/>
      <c r="K15" s="91">
        <v>5941.13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>
        <v>2192.98</v>
      </c>
      <c r="H17" s="17" t="s">
        <v>24</v>
      </c>
      <c r="I17" s="92"/>
      <c r="J17" s="92">
        <v>2192.98</v>
      </c>
      <c r="K17" s="91">
        <v>2192.98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545675.72</v>
      </c>
      <c r="H18" s="17" t="s">
        <v>24</v>
      </c>
      <c r="I18" s="92"/>
      <c r="J18" s="92">
        <v>545675.72</v>
      </c>
      <c r="K18" s="91">
        <v>545675.72</v>
      </c>
      <c r="L18" s="18"/>
    </row>
    <row r="19" spans="1:12" ht="15.75" x14ac:dyDescent="0.25">
      <c r="A19" s="9"/>
      <c r="B19" s="10"/>
      <c r="C19" s="11" t="s">
        <v>35</v>
      </c>
      <c r="D19" s="14"/>
      <c r="E19" s="11"/>
      <c r="F19" s="10" t="s">
        <v>36</v>
      </c>
      <c r="G19" s="93">
        <v>97397.5</v>
      </c>
      <c r="H19" s="17" t="s">
        <v>15</v>
      </c>
      <c r="I19" s="93">
        <v>97397.5</v>
      </c>
      <c r="J19" s="93"/>
      <c r="K19" s="91">
        <v>97397.5</v>
      </c>
      <c r="L19" s="81" t="s">
        <v>361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430481.93</v>
      </c>
      <c r="H20" s="17" t="s">
        <v>15</v>
      </c>
      <c r="I20" s="92">
        <v>430481.93</v>
      </c>
      <c r="J20" s="92"/>
      <c r="K20" s="91">
        <v>430481.93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4123060.0100000007</v>
      </c>
      <c r="H25" s="10"/>
      <c r="I25" s="91">
        <v>1418383.0100000002</v>
      </c>
      <c r="J25" s="91">
        <v>2704677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/>
      <c r="H28" s="17"/>
      <c r="I28" s="92"/>
      <c r="J28" s="92"/>
      <c r="K28" s="91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ht="45.75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3059013.1900000004</v>
      </c>
      <c r="H30" s="17" t="s">
        <v>59</v>
      </c>
      <c r="I30" s="92">
        <v>1092400.8500000003</v>
      </c>
      <c r="J30" s="92">
        <v>1966612.34</v>
      </c>
      <c r="K30" s="91">
        <v>3059013.1900000004</v>
      </c>
      <c r="L30" s="81" t="s">
        <v>362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325982.15999999997</v>
      </c>
      <c r="H31" s="17" t="s">
        <v>15</v>
      </c>
      <c r="I31" s="92">
        <v>325982.15999999997</v>
      </c>
      <c r="J31" s="92"/>
      <c r="K31" s="91">
        <v>325982.15999999997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>
        <v>0</v>
      </c>
      <c r="K32" s="91">
        <v>0</v>
      </c>
      <c r="L32" s="18"/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2">
        <v>433663.79000000004</v>
      </c>
      <c r="H33" s="17" t="s">
        <v>24</v>
      </c>
      <c r="I33" s="92"/>
      <c r="J33" s="92">
        <v>433663.79000000004</v>
      </c>
      <c r="K33" s="91">
        <v>433663.79000000004</v>
      </c>
      <c r="L33" s="81" t="s">
        <v>363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ht="15.75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304400.87</v>
      </c>
      <c r="H40" s="17" t="s">
        <v>24</v>
      </c>
      <c r="I40" s="92"/>
      <c r="J40" s="92">
        <v>304400.87</v>
      </c>
      <c r="K40" s="91">
        <v>304400.87</v>
      </c>
      <c r="L40" s="81" t="s">
        <v>281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5543378.6100000022</v>
      </c>
      <c r="H42" s="10"/>
      <c r="I42" s="91">
        <v>1823674.38</v>
      </c>
      <c r="J42" s="91">
        <v>3719704.23</v>
      </c>
      <c r="K42" s="91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2157076.5</v>
      </c>
      <c r="H43" s="17" t="s">
        <v>24</v>
      </c>
      <c r="I43" s="92"/>
      <c r="J43" s="92">
        <v>2157076.5</v>
      </c>
      <c r="K43" s="91">
        <v>2157076.5</v>
      </c>
      <c r="L43" s="81" t="s">
        <v>282</v>
      </c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2">
        <v>575633.89</v>
      </c>
      <c r="H44" s="17" t="s">
        <v>24</v>
      </c>
      <c r="I44" s="92"/>
      <c r="J44" s="92">
        <v>575633.89</v>
      </c>
      <c r="K44" s="91">
        <v>575633.89</v>
      </c>
      <c r="L44" s="81" t="s">
        <v>282</v>
      </c>
    </row>
    <row r="45" spans="1:12" ht="15.75" x14ac:dyDescent="0.25">
      <c r="A45" s="10"/>
      <c r="B45" s="10"/>
      <c r="C45" s="11" t="s">
        <v>88</v>
      </c>
      <c r="D45" s="10"/>
      <c r="E45" s="10"/>
      <c r="F45" s="10" t="s">
        <v>89</v>
      </c>
      <c r="G45" s="92">
        <v>335069.51</v>
      </c>
      <c r="H45" s="17" t="s">
        <v>24</v>
      </c>
      <c r="I45" s="92"/>
      <c r="J45" s="92">
        <v>335069.51</v>
      </c>
      <c r="K45" s="91">
        <v>335069.51</v>
      </c>
      <c r="L45" s="8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1312383.3999999999</v>
      </c>
      <c r="H47" s="17" t="s">
        <v>59</v>
      </c>
      <c r="I47" s="92">
        <v>1241263.5599999998</v>
      </c>
      <c r="J47" s="92">
        <v>71119.839999999997</v>
      </c>
      <c r="K47" s="91">
        <v>1312383.3999999999</v>
      </c>
      <c r="L47" s="81" t="s">
        <v>283</v>
      </c>
    </row>
    <row r="48" spans="1:12" ht="15.75" x14ac:dyDescent="0.25">
      <c r="A48" s="10"/>
      <c r="B48" s="10"/>
      <c r="C48" s="11" t="s">
        <v>94</v>
      </c>
      <c r="D48" s="10"/>
      <c r="E48" s="10"/>
      <c r="F48" s="10" t="s">
        <v>95</v>
      </c>
      <c r="G48" s="92">
        <v>-157532.89000000001</v>
      </c>
      <c r="H48" s="17" t="s">
        <v>24</v>
      </c>
      <c r="I48" s="92"/>
      <c r="J48" s="92">
        <v>-157532.89000000001</v>
      </c>
      <c r="K48" s="91">
        <v>-157532.89000000001</v>
      </c>
      <c r="L48" s="81" t="s">
        <v>284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136616.15</v>
      </c>
      <c r="H49" s="17" t="s">
        <v>15</v>
      </c>
      <c r="I49" s="92">
        <v>136616.15</v>
      </c>
      <c r="J49" s="92"/>
      <c r="K49" s="91">
        <v>136616.15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2">
        <v>325849.77</v>
      </c>
      <c r="H50" s="17" t="s">
        <v>24</v>
      </c>
      <c r="I50" s="92"/>
      <c r="J50" s="92">
        <v>325849.77</v>
      </c>
      <c r="K50" s="91">
        <v>325849.77</v>
      </c>
      <c r="L50" s="81" t="s">
        <v>285</v>
      </c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ht="15.75" x14ac:dyDescent="0.25">
      <c r="A52" s="10"/>
      <c r="B52" s="10"/>
      <c r="C52" s="11" t="s">
        <v>102</v>
      </c>
      <c r="D52" s="10"/>
      <c r="E52" s="10"/>
      <c r="F52" s="10" t="s">
        <v>103</v>
      </c>
      <c r="G52" s="92">
        <v>47376.86</v>
      </c>
      <c r="H52" s="17" t="s">
        <v>24</v>
      </c>
      <c r="I52" s="92"/>
      <c r="J52" s="92">
        <v>47376.86</v>
      </c>
      <c r="K52" s="91">
        <v>47376.86</v>
      </c>
      <c r="L52" s="81" t="s">
        <v>285</v>
      </c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/>
      <c r="H54" s="17"/>
      <c r="I54" s="92"/>
      <c r="J54" s="92"/>
      <c r="K54" s="91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/>
      <c r="H55" s="17"/>
      <c r="I55" s="92"/>
      <c r="J55" s="92"/>
      <c r="K55" s="91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/>
      <c r="H56" s="17"/>
      <c r="I56" s="92"/>
      <c r="J56" s="92"/>
      <c r="K56" s="91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2">
        <v>171974.71</v>
      </c>
      <c r="H59" s="17" t="s">
        <v>24</v>
      </c>
      <c r="I59" s="92"/>
      <c r="J59" s="92">
        <v>171974.71</v>
      </c>
      <c r="K59" s="91">
        <v>171974.71</v>
      </c>
      <c r="L59" s="81" t="s">
        <v>286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12259.67</v>
      </c>
      <c r="H60" s="17" t="s">
        <v>24</v>
      </c>
      <c r="I60" s="92"/>
      <c r="J60" s="92">
        <v>12259.67</v>
      </c>
      <c r="K60" s="91">
        <v>12259.67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88135.83</v>
      </c>
      <c r="H61" s="17" t="s">
        <v>15</v>
      </c>
      <c r="I61" s="92">
        <v>88135.83</v>
      </c>
      <c r="J61" s="92"/>
      <c r="K61" s="91">
        <v>88135.83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538535.21</v>
      </c>
      <c r="H62" s="17" t="s">
        <v>59</v>
      </c>
      <c r="I62" s="92">
        <v>357658.83999999997</v>
      </c>
      <c r="J62" s="92">
        <v>180876.37</v>
      </c>
      <c r="K62" s="91">
        <v>538535.21</v>
      </c>
      <c r="L62" s="81" t="s">
        <v>287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/>
      <c r="H63" s="17"/>
      <c r="I63" s="92"/>
      <c r="J63" s="92"/>
      <c r="K63" s="91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2732809.4400000004</v>
      </c>
      <c r="H70" s="10"/>
      <c r="I70" s="91">
        <v>1354891.0300000003</v>
      </c>
      <c r="J70" s="91">
        <v>1377918.41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2151058.4700000002</v>
      </c>
      <c r="H72" s="17" t="s">
        <v>59</v>
      </c>
      <c r="I72" s="92">
        <v>1354891.0300000003</v>
      </c>
      <c r="J72" s="92">
        <v>796167.44</v>
      </c>
      <c r="K72" s="91">
        <v>2151058.4700000002</v>
      </c>
      <c r="L72" s="81" t="s">
        <v>364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581750.97</v>
      </c>
      <c r="H73" s="17" t="s">
        <v>24</v>
      </c>
      <c r="I73" s="92"/>
      <c r="J73" s="92">
        <v>581750.97</v>
      </c>
      <c r="K73" s="91">
        <v>581750.97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14801297.310000002</v>
      </c>
      <c r="H76" s="26"/>
      <c r="I76" s="95">
        <v>6451128.9699999997</v>
      </c>
      <c r="J76" s="95">
        <v>8350168.3399999999</v>
      </c>
      <c r="K76" s="91">
        <v>14801297.309999999</v>
      </c>
      <c r="L76" s="27"/>
    </row>
    <row r="77" spans="1:12" ht="15.75" x14ac:dyDescent="0.25">
      <c r="F77" s="84" t="s">
        <v>200</v>
      </c>
      <c r="G77" s="96">
        <v>14801297.310000001</v>
      </c>
      <c r="H77" s="14"/>
      <c r="I77" s="86">
        <v>0.43584888776212272</v>
      </c>
      <c r="J77" s="86">
        <v>0.56415111223787706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'[48]CA2 Detail'!$V$121-'[48]CA2 Detail'!$I$203</f>
        <v>73153946.443839327</v>
      </c>
      <c r="J83" s="88">
        <v>8.8185658923439839E-2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527" priority="119" operator="notEqual">
      <formula>G15</formula>
    </cfRule>
    <cfRule type="cellIs" dxfId="526" priority="120" operator="equal">
      <formula>G15</formula>
    </cfRule>
  </conditionalFormatting>
  <conditionalFormatting sqref="K16">
    <cfRule type="cellIs" dxfId="525" priority="117" operator="notEqual">
      <formula>G16</formula>
    </cfRule>
    <cfRule type="cellIs" dxfId="524" priority="118" operator="equal">
      <formula>G16</formula>
    </cfRule>
  </conditionalFormatting>
  <conditionalFormatting sqref="K17">
    <cfRule type="cellIs" dxfId="523" priority="115" operator="notEqual">
      <formula>G17</formula>
    </cfRule>
    <cfRule type="cellIs" dxfId="522" priority="116" operator="equal">
      <formula>G17</formula>
    </cfRule>
  </conditionalFormatting>
  <conditionalFormatting sqref="K18">
    <cfRule type="cellIs" dxfId="521" priority="113" operator="notEqual">
      <formula>G18</formula>
    </cfRule>
    <cfRule type="cellIs" dxfId="520" priority="114" operator="equal">
      <formula>G18</formula>
    </cfRule>
  </conditionalFormatting>
  <conditionalFormatting sqref="K19">
    <cfRule type="cellIs" dxfId="519" priority="111" operator="notEqual">
      <formula>G19</formula>
    </cfRule>
    <cfRule type="cellIs" dxfId="518" priority="112" operator="equal">
      <formula>G19</formula>
    </cfRule>
  </conditionalFormatting>
  <conditionalFormatting sqref="K20">
    <cfRule type="cellIs" dxfId="517" priority="109" operator="notEqual">
      <formula>G20</formula>
    </cfRule>
    <cfRule type="cellIs" dxfId="516" priority="110" operator="equal">
      <formula>G20</formula>
    </cfRule>
  </conditionalFormatting>
  <conditionalFormatting sqref="K21">
    <cfRule type="cellIs" dxfId="515" priority="107" operator="notEqual">
      <formula>G21</formula>
    </cfRule>
    <cfRule type="cellIs" dxfId="514" priority="108" operator="equal">
      <formula>G21</formula>
    </cfRule>
  </conditionalFormatting>
  <conditionalFormatting sqref="K22">
    <cfRule type="cellIs" dxfId="513" priority="105" operator="notEqual">
      <formula>G22</formula>
    </cfRule>
    <cfRule type="cellIs" dxfId="512" priority="106" operator="equal">
      <formula>G22</formula>
    </cfRule>
  </conditionalFormatting>
  <conditionalFormatting sqref="K23">
    <cfRule type="cellIs" dxfId="511" priority="103" operator="notEqual">
      <formula>G23</formula>
    </cfRule>
    <cfRule type="cellIs" dxfId="510" priority="104" operator="equal">
      <formula>G23</formula>
    </cfRule>
  </conditionalFormatting>
  <conditionalFormatting sqref="K24">
    <cfRule type="cellIs" dxfId="509" priority="101" operator="notEqual">
      <formula>G24</formula>
    </cfRule>
    <cfRule type="cellIs" dxfId="508" priority="102" operator="equal">
      <formula>G24</formula>
    </cfRule>
  </conditionalFormatting>
  <conditionalFormatting sqref="K26">
    <cfRule type="cellIs" dxfId="507" priority="99" operator="notEqual">
      <formula>G26</formula>
    </cfRule>
    <cfRule type="cellIs" dxfId="506" priority="100" operator="equal">
      <formula>G26</formula>
    </cfRule>
  </conditionalFormatting>
  <conditionalFormatting sqref="K27">
    <cfRule type="cellIs" dxfId="505" priority="97" operator="notEqual">
      <formula>G27</formula>
    </cfRule>
    <cfRule type="cellIs" dxfId="504" priority="98" operator="equal">
      <formula>G27</formula>
    </cfRule>
  </conditionalFormatting>
  <conditionalFormatting sqref="K28">
    <cfRule type="cellIs" dxfId="503" priority="95" operator="notEqual">
      <formula>G28</formula>
    </cfRule>
    <cfRule type="cellIs" dxfId="502" priority="96" operator="equal">
      <formula>G28</formula>
    </cfRule>
  </conditionalFormatting>
  <conditionalFormatting sqref="K29">
    <cfRule type="cellIs" dxfId="501" priority="93" operator="notEqual">
      <formula>G29</formula>
    </cfRule>
    <cfRule type="cellIs" dxfId="500" priority="94" operator="equal">
      <formula>G29</formula>
    </cfRule>
  </conditionalFormatting>
  <conditionalFormatting sqref="K30">
    <cfRule type="cellIs" dxfId="499" priority="91" operator="notEqual">
      <formula>G30</formula>
    </cfRule>
    <cfRule type="cellIs" dxfId="498" priority="92" operator="equal">
      <formula>G30</formula>
    </cfRule>
  </conditionalFormatting>
  <conditionalFormatting sqref="K31">
    <cfRule type="cellIs" dxfId="497" priority="89" operator="notEqual">
      <formula>G31</formula>
    </cfRule>
    <cfRule type="cellIs" dxfId="496" priority="90" operator="equal">
      <formula>G31</formula>
    </cfRule>
  </conditionalFormatting>
  <conditionalFormatting sqref="K32">
    <cfRule type="cellIs" dxfId="495" priority="87" operator="notEqual">
      <formula>G32</formula>
    </cfRule>
    <cfRule type="cellIs" dxfId="494" priority="88" operator="equal">
      <formula>G32</formula>
    </cfRule>
  </conditionalFormatting>
  <conditionalFormatting sqref="K33">
    <cfRule type="cellIs" dxfId="493" priority="85" operator="notEqual">
      <formula>G33</formula>
    </cfRule>
    <cfRule type="cellIs" dxfId="492" priority="86" operator="equal">
      <formula>G33</formula>
    </cfRule>
  </conditionalFormatting>
  <conditionalFormatting sqref="K34">
    <cfRule type="cellIs" dxfId="491" priority="83" operator="notEqual">
      <formula>G34</formula>
    </cfRule>
    <cfRule type="cellIs" dxfId="490" priority="84" operator="equal">
      <formula>G34</formula>
    </cfRule>
  </conditionalFormatting>
  <conditionalFormatting sqref="K35">
    <cfRule type="cellIs" dxfId="489" priority="81" operator="notEqual">
      <formula>G35</formula>
    </cfRule>
    <cfRule type="cellIs" dxfId="488" priority="82" operator="equal">
      <formula>G35</formula>
    </cfRule>
  </conditionalFormatting>
  <conditionalFormatting sqref="K36">
    <cfRule type="cellIs" dxfId="487" priority="79" operator="notEqual">
      <formula>G36</formula>
    </cfRule>
    <cfRule type="cellIs" dxfId="486" priority="80" operator="equal">
      <formula>G36</formula>
    </cfRule>
  </conditionalFormatting>
  <conditionalFormatting sqref="K37">
    <cfRule type="cellIs" dxfId="485" priority="77" operator="notEqual">
      <formula>G37</formula>
    </cfRule>
    <cfRule type="cellIs" dxfId="484" priority="78" operator="equal">
      <formula>G37</formula>
    </cfRule>
  </conditionalFormatting>
  <conditionalFormatting sqref="K38">
    <cfRule type="cellIs" dxfId="483" priority="75" operator="notEqual">
      <formula>G38</formula>
    </cfRule>
    <cfRule type="cellIs" dxfId="482" priority="76" operator="equal">
      <formula>G38</formula>
    </cfRule>
  </conditionalFormatting>
  <conditionalFormatting sqref="K39">
    <cfRule type="cellIs" dxfId="481" priority="73" operator="notEqual">
      <formula>G39</formula>
    </cfRule>
    <cfRule type="cellIs" dxfId="480" priority="74" operator="equal">
      <formula>G39</formula>
    </cfRule>
  </conditionalFormatting>
  <conditionalFormatting sqref="K40">
    <cfRule type="cellIs" dxfId="479" priority="71" operator="notEqual">
      <formula>G40</formula>
    </cfRule>
    <cfRule type="cellIs" dxfId="478" priority="72" operator="equal">
      <formula>G40</formula>
    </cfRule>
  </conditionalFormatting>
  <conditionalFormatting sqref="K41">
    <cfRule type="cellIs" dxfId="477" priority="69" operator="notEqual">
      <formula>G41</formula>
    </cfRule>
    <cfRule type="cellIs" dxfId="476" priority="70" operator="equal">
      <formula>G41</formula>
    </cfRule>
  </conditionalFormatting>
  <conditionalFormatting sqref="K43">
    <cfRule type="cellIs" dxfId="475" priority="67" operator="notEqual">
      <formula>G43</formula>
    </cfRule>
    <cfRule type="cellIs" dxfId="474" priority="68" operator="equal">
      <formula>G43</formula>
    </cfRule>
  </conditionalFormatting>
  <conditionalFormatting sqref="K44">
    <cfRule type="cellIs" dxfId="473" priority="65" operator="notEqual">
      <formula>G44</formula>
    </cfRule>
    <cfRule type="cellIs" dxfId="472" priority="66" operator="equal">
      <formula>G44</formula>
    </cfRule>
  </conditionalFormatting>
  <conditionalFormatting sqref="K45">
    <cfRule type="cellIs" dxfId="471" priority="63" operator="notEqual">
      <formula>G45</formula>
    </cfRule>
    <cfRule type="cellIs" dxfId="470" priority="64" operator="equal">
      <formula>G45</formula>
    </cfRule>
  </conditionalFormatting>
  <conditionalFormatting sqref="K46">
    <cfRule type="cellIs" dxfId="469" priority="61" operator="notEqual">
      <formula>G46</formula>
    </cfRule>
    <cfRule type="cellIs" dxfId="468" priority="62" operator="equal">
      <formula>G46</formula>
    </cfRule>
  </conditionalFormatting>
  <conditionalFormatting sqref="K47">
    <cfRule type="cellIs" dxfId="467" priority="59" operator="notEqual">
      <formula>G47</formula>
    </cfRule>
    <cfRule type="cellIs" dxfId="466" priority="60" operator="equal">
      <formula>G47</formula>
    </cfRule>
  </conditionalFormatting>
  <conditionalFormatting sqref="K48">
    <cfRule type="cellIs" dxfId="465" priority="57" operator="notEqual">
      <formula>G48</formula>
    </cfRule>
    <cfRule type="cellIs" dxfId="464" priority="58" operator="equal">
      <formula>G48</formula>
    </cfRule>
  </conditionalFormatting>
  <conditionalFormatting sqref="K49">
    <cfRule type="cellIs" dxfId="463" priority="55" operator="notEqual">
      <formula>G49</formula>
    </cfRule>
    <cfRule type="cellIs" dxfId="462" priority="56" operator="equal">
      <formula>G49</formula>
    </cfRule>
  </conditionalFormatting>
  <conditionalFormatting sqref="K50">
    <cfRule type="cellIs" dxfId="461" priority="53" operator="notEqual">
      <formula>G50</formula>
    </cfRule>
    <cfRule type="cellIs" dxfId="460" priority="54" operator="equal">
      <formula>G50</formula>
    </cfRule>
  </conditionalFormatting>
  <conditionalFormatting sqref="K51">
    <cfRule type="cellIs" dxfId="459" priority="51" operator="notEqual">
      <formula>G51</formula>
    </cfRule>
    <cfRule type="cellIs" dxfId="458" priority="52" operator="equal">
      <formula>G51</formula>
    </cfRule>
  </conditionalFormatting>
  <conditionalFormatting sqref="K52">
    <cfRule type="cellIs" dxfId="457" priority="49" operator="notEqual">
      <formula>G52</formula>
    </cfRule>
    <cfRule type="cellIs" dxfId="456" priority="50" operator="equal">
      <formula>G52</formula>
    </cfRule>
  </conditionalFormatting>
  <conditionalFormatting sqref="K53">
    <cfRule type="cellIs" dxfId="455" priority="47" operator="notEqual">
      <formula>G53</formula>
    </cfRule>
    <cfRule type="cellIs" dxfId="454" priority="48" operator="equal">
      <formula>G53</formula>
    </cfRule>
  </conditionalFormatting>
  <conditionalFormatting sqref="K54">
    <cfRule type="cellIs" dxfId="453" priority="45" operator="notEqual">
      <formula>G54</formula>
    </cfRule>
    <cfRule type="cellIs" dxfId="452" priority="46" operator="equal">
      <formula>G54</formula>
    </cfRule>
  </conditionalFormatting>
  <conditionalFormatting sqref="K55">
    <cfRule type="cellIs" dxfId="451" priority="43" operator="notEqual">
      <formula>G55</formula>
    </cfRule>
    <cfRule type="cellIs" dxfId="450" priority="44" operator="equal">
      <formula>G55</formula>
    </cfRule>
  </conditionalFormatting>
  <conditionalFormatting sqref="K56">
    <cfRule type="cellIs" dxfId="449" priority="41" operator="notEqual">
      <formula>G56</formula>
    </cfRule>
    <cfRule type="cellIs" dxfId="448" priority="42" operator="equal">
      <formula>G56</formula>
    </cfRule>
  </conditionalFormatting>
  <conditionalFormatting sqref="K57">
    <cfRule type="cellIs" dxfId="447" priority="39" operator="notEqual">
      <formula>G57</formula>
    </cfRule>
    <cfRule type="cellIs" dxfId="446" priority="40" operator="equal">
      <formula>G57</formula>
    </cfRule>
  </conditionalFormatting>
  <conditionalFormatting sqref="K58">
    <cfRule type="cellIs" dxfId="445" priority="37" operator="notEqual">
      <formula>G58</formula>
    </cfRule>
    <cfRule type="cellIs" dxfId="444" priority="38" operator="equal">
      <formula>G58</formula>
    </cfRule>
  </conditionalFormatting>
  <conditionalFormatting sqref="K59">
    <cfRule type="cellIs" dxfId="443" priority="35" operator="notEqual">
      <formula>G59</formula>
    </cfRule>
    <cfRule type="cellIs" dxfId="442" priority="36" operator="equal">
      <formula>G59</formula>
    </cfRule>
  </conditionalFormatting>
  <conditionalFormatting sqref="K60">
    <cfRule type="cellIs" dxfId="441" priority="33" operator="notEqual">
      <formula>G60</formula>
    </cfRule>
    <cfRule type="cellIs" dxfId="440" priority="34" operator="equal">
      <formula>G60</formula>
    </cfRule>
  </conditionalFormatting>
  <conditionalFormatting sqref="K61">
    <cfRule type="cellIs" dxfId="439" priority="31" operator="notEqual">
      <formula>G61</formula>
    </cfRule>
    <cfRule type="cellIs" dxfId="438" priority="32" operator="equal">
      <formula>G61</formula>
    </cfRule>
  </conditionalFormatting>
  <conditionalFormatting sqref="K62">
    <cfRule type="cellIs" dxfId="437" priority="29" operator="notEqual">
      <formula>G62</formula>
    </cfRule>
    <cfRule type="cellIs" dxfId="436" priority="30" operator="equal">
      <formula>G62</formula>
    </cfRule>
  </conditionalFormatting>
  <conditionalFormatting sqref="K63">
    <cfRule type="cellIs" dxfId="435" priority="27" operator="notEqual">
      <formula>G63</formula>
    </cfRule>
    <cfRule type="cellIs" dxfId="434" priority="28" operator="equal">
      <formula>G63</formula>
    </cfRule>
  </conditionalFormatting>
  <conditionalFormatting sqref="K67">
    <cfRule type="cellIs" dxfId="433" priority="25" operator="notEqual">
      <formula>G67</formula>
    </cfRule>
    <cfRule type="cellIs" dxfId="432" priority="26" operator="equal">
      <formula>G67</formula>
    </cfRule>
  </conditionalFormatting>
  <conditionalFormatting sqref="K68">
    <cfRule type="cellIs" dxfId="431" priority="23" operator="notEqual">
      <formula>G68</formula>
    </cfRule>
    <cfRule type="cellIs" dxfId="430" priority="24" operator="equal">
      <formula>G68</formula>
    </cfRule>
  </conditionalFormatting>
  <conditionalFormatting sqref="K69">
    <cfRule type="cellIs" dxfId="429" priority="21" operator="notEqual">
      <formula>G69</formula>
    </cfRule>
    <cfRule type="cellIs" dxfId="428" priority="22" operator="equal">
      <formula>G69</formula>
    </cfRule>
  </conditionalFormatting>
  <conditionalFormatting sqref="K71">
    <cfRule type="cellIs" dxfId="427" priority="19" operator="notEqual">
      <formula>G71</formula>
    </cfRule>
    <cfRule type="cellIs" dxfId="426" priority="20" operator="equal">
      <formula>G71</formula>
    </cfRule>
  </conditionalFormatting>
  <conditionalFormatting sqref="K72">
    <cfRule type="cellIs" dxfId="425" priority="17" operator="notEqual">
      <formula>G72</formula>
    </cfRule>
    <cfRule type="cellIs" dxfId="424" priority="18" operator="equal">
      <formula>G72</formula>
    </cfRule>
  </conditionalFormatting>
  <conditionalFormatting sqref="K73">
    <cfRule type="cellIs" dxfId="423" priority="15" operator="notEqual">
      <formula>G73</formula>
    </cfRule>
    <cfRule type="cellIs" dxfId="422" priority="16" operator="equal">
      <formula>G73</formula>
    </cfRule>
  </conditionalFormatting>
  <conditionalFormatting sqref="K76">
    <cfRule type="cellIs" dxfId="421" priority="13" operator="notEqual">
      <formula>G76</formula>
    </cfRule>
    <cfRule type="cellIs" dxfId="420" priority="14" operator="equal">
      <formula>G76</formula>
    </cfRule>
  </conditionalFormatting>
  <conditionalFormatting sqref="K9">
    <cfRule type="cellIs" dxfId="419" priority="131" operator="notEqual">
      <formula>G9</formula>
    </cfRule>
    <cfRule type="cellIs" dxfId="418" priority="132" operator="equal">
      <formula>G9</formula>
    </cfRule>
  </conditionalFormatting>
  <conditionalFormatting sqref="K10">
    <cfRule type="cellIs" dxfId="417" priority="129" operator="notEqual">
      <formula>G10</formula>
    </cfRule>
    <cfRule type="cellIs" dxfId="416" priority="130" operator="equal">
      <formula>G10</formula>
    </cfRule>
  </conditionalFormatting>
  <conditionalFormatting sqref="K11">
    <cfRule type="cellIs" dxfId="415" priority="127" operator="notEqual">
      <formula>G11</formula>
    </cfRule>
    <cfRule type="cellIs" dxfId="414" priority="128" operator="equal">
      <formula>G11</formula>
    </cfRule>
  </conditionalFormatting>
  <conditionalFormatting sqref="K12">
    <cfRule type="cellIs" dxfId="413" priority="125" operator="notEqual">
      <formula>G12</formula>
    </cfRule>
    <cfRule type="cellIs" dxfId="412" priority="126" operator="equal">
      <formula>G12</formula>
    </cfRule>
  </conditionalFormatting>
  <conditionalFormatting sqref="K13">
    <cfRule type="cellIs" dxfId="411" priority="123" operator="notEqual">
      <formula>G13</formula>
    </cfRule>
    <cfRule type="cellIs" dxfId="410" priority="124" operator="equal">
      <formula>G13</formula>
    </cfRule>
  </conditionalFormatting>
  <conditionalFormatting sqref="K14">
    <cfRule type="cellIs" dxfId="409" priority="121" operator="notEqual">
      <formula>G14</formula>
    </cfRule>
    <cfRule type="cellIs" dxfId="408" priority="122" operator="equal">
      <formula>G14</formula>
    </cfRule>
  </conditionalFormatting>
  <conditionalFormatting sqref="G76">
    <cfRule type="cellIs" dxfId="407" priority="11" operator="notEqual">
      <formula>$G$77</formula>
    </cfRule>
    <cfRule type="cellIs" dxfId="40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DBCAAA5-FA8B-4741-8B07-9404B605EE5F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530226-4C97-4D24-A187-A6C5274BBE11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6587B07-1E16-44A7-A3EF-EBC7871F5813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3CE20B7-BC89-4F25-940E-0ADE02296509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1DCBE6C-218E-417A-80C6-DA6ADDE189A8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8B5E4EF-9AB6-4C50-BC8E-D05B4A0AC623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19A680F8-5A0D-4B95-A1BD-18728F4491E2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406A62D-0B3B-423D-B37B-5748A8267494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C561245-9FF1-446A-A54C-8F85EA6E7755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A684171-3EB1-4033-A7AE-EC72692EC3B0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Normal="100" workbookViewId="0"/>
  </sheetViews>
  <sheetFormatPr defaultRowHeight="15" x14ac:dyDescent="0.2"/>
  <cols>
    <col min="1" max="1" width="9.140625" style="32"/>
    <col min="2" max="2" width="45.140625" style="32" customWidth="1"/>
    <col min="3" max="3" width="26.140625" style="32" customWidth="1"/>
    <col min="4" max="4" width="3.85546875" style="32" bestFit="1" customWidth="1"/>
    <col min="5" max="5" width="41.140625" style="32" bestFit="1" customWidth="1"/>
    <col min="6" max="6" width="23.5703125" style="32" customWidth="1"/>
    <col min="7" max="7" width="17.140625" style="32" customWidth="1"/>
    <col min="8" max="8" width="3.85546875" style="32" bestFit="1" customWidth="1"/>
    <col min="9" max="9" width="41.140625" style="32" bestFit="1" customWidth="1"/>
    <col min="10" max="10" width="16.85546875" style="32" bestFit="1" customWidth="1"/>
    <col min="11" max="11" width="9.140625" style="32"/>
    <col min="12" max="12" width="41.140625" style="32" bestFit="1" customWidth="1"/>
    <col min="13" max="13" width="22.140625" style="32" customWidth="1"/>
    <col min="14" max="16384" width="9.140625" style="32"/>
  </cols>
  <sheetData>
    <row r="1" spans="1:11" ht="15.75" x14ac:dyDescent="0.25">
      <c r="B1" s="146" t="s">
        <v>174</v>
      </c>
      <c r="C1" s="143"/>
      <c r="D1" s="143"/>
      <c r="E1" s="143"/>
      <c r="F1" s="143"/>
    </row>
    <row r="2" spans="1:11" ht="15.75" x14ac:dyDescent="0.25">
      <c r="B2" s="147" t="s">
        <v>289</v>
      </c>
      <c r="C2" s="143"/>
      <c r="D2" s="143"/>
      <c r="E2" s="143"/>
      <c r="F2" s="143"/>
    </row>
    <row r="3" spans="1:11" ht="15.75" x14ac:dyDescent="0.25">
      <c r="B3" s="144" t="s">
        <v>176</v>
      </c>
      <c r="C3" s="143"/>
      <c r="D3" s="143"/>
      <c r="E3" s="143"/>
      <c r="F3" s="143"/>
    </row>
    <row r="4" spans="1:11" x14ac:dyDescent="0.2">
      <c r="B4" s="33"/>
      <c r="C4" s="33"/>
      <c r="D4" s="33"/>
      <c r="E4" s="33"/>
      <c r="F4" s="33"/>
    </row>
    <row r="5" spans="1:11" x14ac:dyDescent="0.2">
      <c r="B5" s="34"/>
      <c r="C5" s="34" t="s">
        <v>192</v>
      </c>
      <c r="D5" s="34"/>
      <c r="E5" s="34"/>
      <c r="F5" s="34"/>
    </row>
    <row r="6" spans="1:11" ht="89.25" x14ac:dyDescent="0.2">
      <c r="B6" s="35" t="s">
        <v>175</v>
      </c>
      <c r="C6" s="65" t="s">
        <v>178</v>
      </c>
      <c r="D6" s="36"/>
      <c r="E6" s="35" t="s">
        <v>175</v>
      </c>
      <c r="F6" s="36" t="s">
        <v>193</v>
      </c>
      <c r="G6" s="65" t="s">
        <v>194</v>
      </c>
      <c r="H6" s="36"/>
      <c r="I6" s="35" t="s">
        <v>175</v>
      </c>
      <c r="J6" s="65" t="s">
        <v>193</v>
      </c>
      <c r="K6" s="103" t="s">
        <v>206</v>
      </c>
    </row>
    <row r="7" spans="1:11" x14ac:dyDescent="0.2">
      <c r="A7" s="32">
        <v>23</v>
      </c>
      <c r="B7" s="37" t="s">
        <v>167</v>
      </c>
      <c r="C7" s="41">
        <f>'Summary Analytics'!D29</f>
        <v>0.21631090932142902</v>
      </c>
      <c r="D7" s="32">
        <v>18</v>
      </c>
      <c r="E7" s="37" t="s">
        <v>163</v>
      </c>
      <c r="F7" s="41">
        <f>'Summary Analytics'!E24</f>
        <v>3.8829683766610355E-2</v>
      </c>
      <c r="G7" s="62">
        <f>'Summary Analytics'!G24</f>
        <v>221.37659586240201</v>
      </c>
      <c r="H7" s="32">
        <v>18</v>
      </c>
      <c r="I7" s="72" t="s">
        <v>163</v>
      </c>
      <c r="J7" s="41">
        <f>'PALM BEACH'!J83</f>
        <v>3.8829683766610355E-2</v>
      </c>
      <c r="K7" s="104">
        <f>'Summary Analytics'!J24</f>
        <v>1.0070307788011754E-3</v>
      </c>
    </row>
    <row r="8" spans="1:11" x14ac:dyDescent="0.2">
      <c r="A8" s="32">
        <v>26</v>
      </c>
      <c r="B8" s="37" t="s">
        <v>170</v>
      </c>
      <c r="C8" s="41">
        <f>'Summary Analytics'!D32</f>
        <v>0.38808172434543037</v>
      </c>
      <c r="D8" s="32">
        <v>11</v>
      </c>
      <c r="E8" s="37" t="s">
        <v>156</v>
      </c>
      <c r="F8" s="41">
        <f>'Summary Analytics'!E17</f>
        <v>4.4754481597557398E-2</v>
      </c>
      <c r="G8" s="62">
        <f>'Summary Analytics'!G17</f>
        <v>272.32206427084822</v>
      </c>
      <c r="H8" s="66">
        <v>11</v>
      </c>
      <c r="I8" s="72" t="s">
        <v>156</v>
      </c>
      <c r="J8" s="41">
        <f>'INDIAN RIVER'!J83</f>
        <v>4.4754481597557398E-2</v>
      </c>
      <c r="K8" s="104">
        <f>'Summary Analytics'!J17</f>
        <v>2.8345552646799332E-3</v>
      </c>
    </row>
    <row r="9" spans="1:11" x14ac:dyDescent="0.2">
      <c r="A9" s="32">
        <v>1</v>
      </c>
      <c r="B9" s="37" t="s">
        <v>196</v>
      </c>
      <c r="C9" s="41">
        <f>'Summary Analytics'!D7</f>
        <v>0.4182310353987414</v>
      </c>
      <c r="D9" s="32">
        <v>19</v>
      </c>
      <c r="E9" s="37" t="s">
        <v>208</v>
      </c>
      <c r="F9" s="41">
        <f>'Summary Analytics'!E25</f>
        <v>6.1597327948912581E-2</v>
      </c>
      <c r="G9" s="62">
        <f>'Summary Analytics'!G25</f>
        <v>358.06625696003744</v>
      </c>
      <c r="H9" s="32">
        <v>7</v>
      </c>
      <c r="I9" s="72" t="s">
        <v>152</v>
      </c>
      <c r="J9" s="41">
        <f>'FSC JAX'!J83</f>
        <v>6.0196814345259142E-2</v>
      </c>
      <c r="K9" s="104">
        <f>'Summary Analytics'!J13</f>
        <v>8.3965120416240602E-4</v>
      </c>
    </row>
    <row r="10" spans="1:11" x14ac:dyDescent="0.2">
      <c r="A10" s="32">
        <v>22</v>
      </c>
      <c r="B10" s="37" t="s">
        <v>166</v>
      </c>
      <c r="C10" s="41">
        <f>'Summary Analytics'!D28</f>
        <v>0.43442931302378651</v>
      </c>
      <c r="D10" s="32">
        <v>14</v>
      </c>
      <c r="E10" s="37" t="s">
        <v>159</v>
      </c>
      <c r="F10" s="41">
        <f>'Summary Analytics'!E20</f>
        <v>6.7796208713151715E-2</v>
      </c>
      <c r="G10" s="62">
        <f>'Summary Analytics'!G20</f>
        <v>368.51798557887565</v>
      </c>
      <c r="H10" s="32">
        <v>3</v>
      </c>
      <c r="I10" s="72" t="s">
        <v>149</v>
      </c>
      <c r="J10" s="41">
        <f>CENTRAL!J83</f>
        <v>6.1545267587000324E-2</v>
      </c>
      <c r="K10" s="104">
        <f>'Summary Analytics'!J9</f>
        <v>4.0196720229044719E-3</v>
      </c>
    </row>
    <row r="11" spans="1:11" x14ac:dyDescent="0.2">
      <c r="A11" s="32">
        <v>5</v>
      </c>
      <c r="B11" s="37" t="s">
        <v>151</v>
      </c>
      <c r="C11" s="41">
        <f>'Summary Analytics'!D11</f>
        <v>0.46126239821424087</v>
      </c>
      <c r="D11" s="32">
        <v>3</v>
      </c>
      <c r="E11" s="37" t="s">
        <v>149</v>
      </c>
      <c r="F11" s="41">
        <f>'Summary Analytics'!E9</f>
        <v>6.1545267587000324E-2</v>
      </c>
      <c r="G11" s="62">
        <f>'Summary Analytics'!G9</f>
        <v>395.45363833290014</v>
      </c>
      <c r="H11" s="32">
        <v>19</v>
      </c>
      <c r="I11" s="72" t="s">
        <v>208</v>
      </c>
      <c r="J11" s="41">
        <f>PASCO!J83</f>
        <v>6.1597327948912581E-2</v>
      </c>
      <c r="K11" s="104">
        <f>'Summary Analytics'!J25</f>
        <v>-3.9688523632137596E-3</v>
      </c>
    </row>
    <row r="12" spans="1:11" x14ac:dyDescent="0.2">
      <c r="A12" s="32">
        <v>11</v>
      </c>
      <c r="B12" s="37" t="s">
        <v>156</v>
      </c>
      <c r="C12" s="41">
        <f>'Summary Analytics'!D17</f>
        <v>0.51972123044321039</v>
      </c>
      <c r="D12" s="32">
        <v>24</v>
      </c>
      <c r="E12" s="37" t="s">
        <v>168</v>
      </c>
      <c r="F12" s="41">
        <f>'Summary Analytics'!E30</f>
        <v>6.2053323761779668E-2</v>
      </c>
      <c r="G12" s="62">
        <f>'Summary Analytics'!G30</f>
        <v>400.76964715922293</v>
      </c>
      <c r="H12" s="32">
        <v>24</v>
      </c>
      <c r="I12" s="72" t="s">
        <v>168</v>
      </c>
      <c r="J12" s="41">
        <f>'SANTA FE'!J83</f>
        <v>6.2053323761779668E-2</v>
      </c>
      <c r="K12" s="104">
        <f>'Summary Analytics'!J30</f>
        <v>6.0966237510113111E-3</v>
      </c>
    </row>
    <row r="13" spans="1:11" x14ac:dyDescent="0.2">
      <c r="A13" s="32">
        <v>9</v>
      </c>
      <c r="B13" s="37" t="s">
        <v>154</v>
      </c>
      <c r="C13" s="41">
        <f>'Summary Analytics'!D15</f>
        <v>0.5255479217912874</v>
      </c>
      <c r="D13" s="32">
        <v>7</v>
      </c>
      <c r="E13" s="37" t="s">
        <v>152</v>
      </c>
      <c r="F13" s="41">
        <f>'Summary Analytics'!E13</f>
        <v>6.0196814345259142E-2</v>
      </c>
      <c r="G13" s="62">
        <f>'Summary Analytics'!G13</f>
        <v>403.25667678975952</v>
      </c>
      <c r="H13" s="32">
        <v>20</v>
      </c>
      <c r="I13" s="72" t="s">
        <v>164</v>
      </c>
      <c r="J13" s="41">
        <f>PENSACOLA!J83</f>
        <v>6.6862262393039759E-2</v>
      </c>
      <c r="K13" s="104">
        <f>'Summary Analytics'!J26</f>
        <v>-9.5656260308367991E-3</v>
      </c>
    </row>
    <row r="14" spans="1:11" x14ac:dyDescent="0.2">
      <c r="A14" s="32">
        <v>4</v>
      </c>
      <c r="B14" s="37" t="s">
        <v>150</v>
      </c>
      <c r="C14" s="41">
        <f>'Summary Analytics'!D10</f>
        <v>0.53897775975949958</v>
      </c>
      <c r="D14" s="32">
        <v>2</v>
      </c>
      <c r="E14" s="37" t="s">
        <v>148</v>
      </c>
      <c r="F14" s="41">
        <f>'Summary Analytics'!E8</f>
        <v>7.0855721844430355E-2</v>
      </c>
      <c r="G14" s="62">
        <f>'Summary Analytics'!G8</f>
        <v>412.89857365257137</v>
      </c>
      <c r="H14" s="32">
        <v>14</v>
      </c>
      <c r="I14" s="72" t="s">
        <v>159</v>
      </c>
      <c r="J14" s="41">
        <f>'SCF MANATEE'!J83</f>
        <v>6.7796208713151715E-2</v>
      </c>
      <c r="K14" s="104">
        <f>'Summary Analytics'!J20</f>
        <v>3.6733951051576147E-3</v>
      </c>
    </row>
    <row r="15" spans="1:11" x14ac:dyDescent="0.2">
      <c r="A15" s="32">
        <v>17</v>
      </c>
      <c r="B15" s="37" t="s">
        <v>162</v>
      </c>
      <c r="C15" s="41">
        <f>'Summary Analytics'!D23</f>
        <v>0.54207515029419806</v>
      </c>
      <c r="D15" s="32">
        <v>28</v>
      </c>
      <c r="E15" s="37" t="s">
        <v>172</v>
      </c>
      <c r="F15" s="41">
        <f>'Summary Analytics'!E34</f>
        <v>7.5009592336070949E-2</v>
      </c>
      <c r="G15" s="62">
        <f>'Summary Analytics'!G34</f>
        <v>419.72144497020093</v>
      </c>
      <c r="H15" s="32">
        <v>2</v>
      </c>
      <c r="I15" s="72" t="s">
        <v>148</v>
      </c>
      <c r="J15" s="41">
        <f>BROWARD!J83</f>
        <v>7.0855721844430355E-2</v>
      </c>
      <c r="K15" s="104">
        <f>'Summary Analytics'!J8</f>
        <v>2.1933725694205791E-3</v>
      </c>
    </row>
    <row r="16" spans="1:11" x14ac:dyDescent="0.2">
      <c r="A16" s="32">
        <v>8</v>
      </c>
      <c r="B16" s="37" t="s">
        <v>153</v>
      </c>
      <c r="C16" s="41">
        <f>'Summary Analytics'!D14</f>
        <v>0.55501489812056781</v>
      </c>
      <c r="D16" s="32">
        <v>15</v>
      </c>
      <c r="E16" s="37" t="s">
        <v>160</v>
      </c>
      <c r="F16" s="41">
        <f>'Summary Analytics'!E21</f>
        <v>7.5387392687820673E-2</v>
      </c>
      <c r="G16" s="62">
        <f>'Summary Analytics'!G21</f>
        <v>419.92423484355999</v>
      </c>
      <c r="H16" s="32">
        <v>6</v>
      </c>
      <c r="I16" s="72" t="s">
        <v>207</v>
      </c>
      <c r="J16" s="41">
        <f>SOUTHWESTERN!J83</f>
        <v>7.4116621843463917E-2</v>
      </c>
      <c r="K16" s="104">
        <f>'Summary Analytics'!J12</f>
        <v>-3.1472839356329885E-3</v>
      </c>
    </row>
    <row r="17" spans="1:11" x14ac:dyDescent="0.2">
      <c r="A17" s="32">
        <v>12</v>
      </c>
      <c r="B17" s="37" t="s">
        <v>157</v>
      </c>
      <c r="C17" s="41">
        <f>'Summary Analytics'!D18</f>
        <v>0.56242896655329289</v>
      </c>
      <c r="D17" s="32">
        <v>10</v>
      </c>
      <c r="E17" s="37" t="s">
        <v>155</v>
      </c>
      <c r="F17" s="41">
        <f>'Summary Analytics'!E16</f>
        <v>8.3898321641639476E-2</v>
      </c>
      <c r="G17" s="62">
        <f>'Summary Analytics'!G16</f>
        <v>465.19806660088801</v>
      </c>
      <c r="H17" s="32">
        <v>28</v>
      </c>
      <c r="I17" s="72" t="s">
        <v>172</v>
      </c>
      <c r="J17" s="41">
        <f>VALENCIA!J83</f>
        <v>7.5009592336070949E-2</v>
      </c>
      <c r="K17" s="104">
        <f>'Summary Analytics'!J34</f>
        <v>6.8556714398510105E-3</v>
      </c>
    </row>
    <row r="18" spans="1:11" x14ac:dyDescent="0.2">
      <c r="A18" s="32">
        <v>25</v>
      </c>
      <c r="B18" s="37" t="s">
        <v>169</v>
      </c>
      <c r="C18" s="41">
        <f>'Summary Analytics'!D31</f>
        <v>0.56415111223787706</v>
      </c>
      <c r="D18" s="32">
        <v>27</v>
      </c>
      <c r="E18" s="37" t="s">
        <v>171</v>
      </c>
      <c r="F18" s="41">
        <f>'Summary Analytics'!E33</f>
        <v>7.7961133660571877E-2</v>
      </c>
      <c r="G18" s="62">
        <f>'Summary Analytics'!G33</f>
        <v>471.15262145262153</v>
      </c>
      <c r="H18" s="32">
        <v>15</v>
      </c>
      <c r="I18" s="72" t="s">
        <v>160</v>
      </c>
      <c r="J18" s="41">
        <f>MIAMI!J83</f>
        <v>7.5387392687820673E-2</v>
      </c>
      <c r="K18" s="104">
        <f>'Summary Analytics'!J21</f>
        <v>8.3722103785541235E-3</v>
      </c>
    </row>
    <row r="19" spans="1:11" x14ac:dyDescent="0.2">
      <c r="A19" s="32">
        <v>13</v>
      </c>
      <c r="B19" s="37" t="s">
        <v>288</v>
      </c>
      <c r="C19" s="41">
        <f>'Summary Analytics'!D19</f>
        <v>0.56427078081866211</v>
      </c>
      <c r="D19" s="32">
        <v>6</v>
      </c>
      <c r="E19" s="37" t="s">
        <v>207</v>
      </c>
      <c r="F19" s="41">
        <f>'Summary Analytics'!E12</f>
        <v>7.4116621843463917E-2</v>
      </c>
      <c r="G19" s="62">
        <f>'Summary Analytics'!G12</f>
        <v>473.00859615268649</v>
      </c>
      <c r="I19" s="48" t="s">
        <v>177</v>
      </c>
      <c r="J19" s="41">
        <f>'System Summary'!I83</f>
        <v>7.678519087525916E-2</v>
      </c>
      <c r="K19" s="104">
        <f>'Summary Analytics'!J35</f>
        <v>4.014443091495068E-3</v>
      </c>
    </row>
    <row r="20" spans="1:11" x14ac:dyDescent="0.2">
      <c r="A20" s="32">
        <v>28</v>
      </c>
      <c r="B20" s="37" t="s">
        <v>172</v>
      </c>
      <c r="C20" s="41">
        <f>'Summary Analytics'!D34</f>
        <v>0.56428921179302904</v>
      </c>
      <c r="E20" s="48" t="s">
        <v>177</v>
      </c>
      <c r="F20" s="41">
        <f>'Summary Analytics'!E35</f>
        <v>7.678519087525916E-2</v>
      </c>
      <c r="G20" s="62">
        <f>'Summary Analytics'!G35</f>
        <v>474.34720418459614</v>
      </c>
      <c r="H20" s="32">
        <v>21</v>
      </c>
      <c r="I20" s="72" t="s">
        <v>165</v>
      </c>
      <c r="J20" s="41">
        <f>POLK!J83</f>
        <v>7.775704016434698E-2</v>
      </c>
      <c r="K20" s="104">
        <f>'Summary Analytics'!J27</f>
        <v>8.3863042313158803E-3</v>
      </c>
    </row>
    <row r="21" spans="1:11" x14ac:dyDescent="0.2">
      <c r="A21" s="32">
        <v>16</v>
      </c>
      <c r="B21" s="37" t="s">
        <v>161</v>
      </c>
      <c r="C21" s="41">
        <f>'Summary Analytics'!D22</f>
        <v>0.56887153800824986</v>
      </c>
      <c r="D21" s="32">
        <v>25</v>
      </c>
      <c r="E21" s="37" t="s">
        <v>169</v>
      </c>
      <c r="F21" s="41">
        <f>'Summary Analytics'!E31</f>
        <v>8.8185658923439839E-2</v>
      </c>
      <c r="G21" s="62">
        <f>'Summary Analytics'!G31</f>
        <v>491.94937773575123</v>
      </c>
      <c r="H21" s="32">
        <v>27</v>
      </c>
      <c r="I21" s="72" t="s">
        <v>171</v>
      </c>
      <c r="J21" s="41">
        <f>TALLAHASSEE!J83</f>
        <v>7.7961133660571877E-2</v>
      </c>
      <c r="K21" s="104">
        <f>'Summary Analytics'!J33</f>
        <v>3.9762956085596796E-3</v>
      </c>
    </row>
    <row r="22" spans="1:11" x14ac:dyDescent="0.2">
      <c r="A22" s="32">
        <v>6</v>
      </c>
      <c r="B22" s="37" t="s">
        <v>207</v>
      </c>
      <c r="C22" s="41">
        <f>'Summary Analytics'!D12</f>
        <v>0.56923761771427273</v>
      </c>
      <c r="D22" s="32">
        <v>20</v>
      </c>
      <c r="E22" s="37" t="s">
        <v>164</v>
      </c>
      <c r="F22" s="41">
        <f>'Summary Analytics'!E26</f>
        <v>6.6862262393039759E-2</v>
      </c>
      <c r="G22" s="62">
        <f>'Summary Analytics'!G26</f>
        <v>495.72760457670711</v>
      </c>
      <c r="H22" s="32">
        <v>9</v>
      </c>
      <c r="I22" s="72" t="s">
        <v>154</v>
      </c>
      <c r="J22" s="41">
        <f>'GULF COAST'!J83</f>
        <v>7.9187714104655624E-2</v>
      </c>
      <c r="K22" s="104">
        <f>'Summary Analytics'!J15</f>
        <v>6.5423431161972662E-3</v>
      </c>
    </row>
    <row r="23" spans="1:11" x14ac:dyDescent="0.2">
      <c r="B23" s="48" t="s">
        <v>177</v>
      </c>
      <c r="C23" s="41">
        <f>'Summary Analytics'!D35</f>
        <v>0.57756623216098191</v>
      </c>
      <c r="D23" s="32">
        <v>21</v>
      </c>
      <c r="E23" s="37" t="s">
        <v>165</v>
      </c>
      <c r="F23" s="41">
        <f>'Summary Analytics'!E27</f>
        <v>7.775704016434698E-2</v>
      </c>
      <c r="G23" s="62">
        <f>'Summary Analytics'!G27</f>
        <v>509.86969223996476</v>
      </c>
      <c r="H23" s="32">
        <v>10</v>
      </c>
      <c r="I23" s="72" t="s">
        <v>155</v>
      </c>
      <c r="J23" s="41">
        <f>HILLSBOROUGH!J83</f>
        <v>8.3898321641639476E-2</v>
      </c>
      <c r="K23" s="104">
        <f>'Summary Analytics'!J16</f>
        <v>1.9426736812888229E-3</v>
      </c>
    </row>
    <row r="24" spans="1:11" x14ac:dyDescent="0.2">
      <c r="A24" s="32">
        <v>10</v>
      </c>
      <c r="B24" s="37" t="s">
        <v>155</v>
      </c>
      <c r="C24" s="41">
        <f>'Summary Analytics'!D16</f>
        <v>0.60840668917757978</v>
      </c>
      <c r="D24" s="32">
        <v>9</v>
      </c>
      <c r="E24" s="37" t="s">
        <v>154</v>
      </c>
      <c r="F24" s="41">
        <f>'Summary Analytics'!E15</f>
        <v>7.9187714104655624E-2</v>
      </c>
      <c r="G24" s="62">
        <f>'Summary Analytics'!G15</f>
        <v>593.80344879442578</v>
      </c>
      <c r="H24" s="32">
        <v>25</v>
      </c>
      <c r="I24" s="72" t="s">
        <v>169</v>
      </c>
      <c r="J24" s="41">
        <f>SEMINOLE!J83</f>
        <v>8.8185658923439839E-2</v>
      </c>
      <c r="K24" s="104">
        <f>'Summary Analytics'!J31</f>
        <v>-1.127894179067862E-3</v>
      </c>
    </row>
    <row r="25" spans="1:11" x14ac:dyDescent="0.2">
      <c r="A25" s="32">
        <v>2</v>
      </c>
      <c r="B25" s="37" t="s">
        <v>148</v>
      </c>
      <c r="C25" s="41">
        <f>'Summary Analytics'!D8</f>
        <v>0.61202714202464392</v>
      </c>
      <c r="D25" s="32">
        <v>1</v>
      </c>
      <c r="E25" s="37" t="s">
        <v>196</v>
      </c>
      <c r="F25" s="41">
        <f>'Summary Analytics'!E7</f>
        <v>9.909638880349593E-2</v>
      </c>
      <c r="G25" s="62">
        <f>'Summary Analytics'!G7</f>
        <v>637.32726138148075</v>
      </c>
      <c r="H25" s="32">
        <v>16</v>
      </c>
      <c r="I25" s="72" t="s">
        <v>161</v>
      </c>
      <c r="J25" s="41">
        <f>'NORTH FLORIDA'!J83</f>
        <v>9.0876531497369711E-2</v>
      </c>
      <c r="K25" s="104">
        <f>'Summary Analytics'!J22</f>
        <v>1.5561855435216848E-2</v>
      </c>
    </row>
    <row r="26" spans="1:11" x14ac:dyDescent="0.2">
      <c r="A26" s="32">
        <v>21</v>
      </c>
      <c r="B26" s="37" t="s">
        <v>165</v>
      </c>
      <c r="C26" s="41">
        <f>'Summary Analytics'!D27</f>
        <v>0.62396715785699164</v>
      </c>
      <c r="D26" s="32">
        <v>5</v>
      </c>
      <c r="E26" s="37" t="s">
        <v>151</v>
      </c>
      <c r="F26" s="41">
        <f>'Summary Analytics'!E11</f>
        <v>9.4663086891654549E-2</v>
      </c>
      <c r="G26" s="62">
        <f>'Summary Analytics'!G11</f>
        <v>671.90895343297279</v>
      </c>
      <c r="H26" s="32">
        <v>5</v>
      </c>
      <c r="I26" s="72" t="s">
        <v>151</v>
      </c>
      <c r="J26" s="41">
        <f>DAYTONA!J83</f>
        <v>9.4663086891654549E-2</v>
      </c>
      <c r="K26" s="104">
        <f>'Summary Analytics'!J11</f>
        <v>2.5311088138379456E-3</v>
      </c>
    </row>
    <row r="27" spans="1:11" x14ac:dyDescent="0.2">
      <c r="A27" s="32">
        <v>15</v>
      </c>
      <c r="B27" s="37" t="s">
        <v>160</v>
      </c>
      <c r="C27" s="41">
        <f>'Summary Analytics'!D21</f>
        <v>0.62831052036487989</v>
      </c>
      <c r="D27" s="32">
        <v>17</v>
      </c>
      <c r="E27" s="37" t="s">
        <v>162</v>
      </c>
      <c r="F27" s="41">
        <f>'Summary Analytics'!E23</f>
        <v>0.10544715306898228</v>
      </c>
      <c r="G27" s="62">
        <f>'Summary Analytics'!G23</f>
        <v>686.19841485886593</v>
      </c>
      <c r="H27" s="32">
        <v>1</v>
      </c>
      <c r="I27" s="72" t="s">
        <v>196</v>
      </c>
      <c r="J27" s="41">
        <f>EASTERN!J83</f>
        <v>9.909638880349593E-2</v>
      </c>
      <c r="K27" s="104">
        <f>'Summary Analytics'!J7</f>
        <v>-1.1709520441831184E-3</v>
      </c>
    </row>
    <row r="28" spans="1:11" x14ac:dyDescent="0.2">
      <c r="A28" s="32">
        <v>18</v>
      </c>
      <c r="B28" s="37" t="s">
        <v>163</v>
      </c>
      <c r="C28" s="41">
        <f>'Summary Analytics'!D24</f>
        <v>0.63255899953365091</v>
      </c>
      <c r="D28" s="32">
        <v>23</v>
      </c>
      <c r="E28" s="37" t="s">
        <v>167</v>
      </c>
      <c r="F28" s="41">
        <f>'Summary Analytics'!E29</f>
        <v>0.10569076883849131</v>
      </c>
      <c r="G28" s="62">
        <f>'Summary Analytics'!G29</f>
        <v>729.48575566290094</v>
      </c>
      <c r="H28" s="32">
        <v>4</v>
      </c>
      <c r="I28" s="72" t="s">
        <v>150</v>
      </c>
      <c r="J28" s="41">
        <f>CHIPOLA!J83</f>
        <v>0.10213221250587486</v>
      </c>
      <c r="K28" s="104">
        <f>'Summary Analytics'!J10</f>
        <v>1.222953703159467E-2</v>
      </c>
    </row>
    <row r="29" spans="1:11" x14ac:dyDescent="0.2">
      <c r="A29" s="32">
        <v>19</v>
      </c>
      <c r="B29" s="37" t="s">
        <v>208</v>
      </c>
      <c r="C29" s="41">
        <f>'Summary Analytics'!D25</f>
        <v>0.656133955280226</v>
      </c>
      <c r="D29" s="32">
        <v>13</v>
      </c>
      <c r="E29" s="37" t="s">
        <v>288</v>
      </c>
      <c r="F29" s="41">
        <f>'Summary Analytics'!E19</f>
        <v>0.10262912993103109</v>
      </c>
      <c r="G29" s="62">
        <f>'Summary Analytics'!G19</f>
        <v>790.66118347866654</v>
      </c>
      <c r="H29" s="32">
        <v>13</v>
      </c>
      <c r="I29" s="72" t="s">
        <v>288</v>
      </c>
      <c r="J29" s="41">
        <f>'LAKE SUMTER'!J83</f>
        <v>0.10262912993103109</v>
      </c>
      <c r="K29" s="104">
        <f>'Summary Analytics'!J19</f>
        <v>-8.9607693770604735E-4</v>
      </c>
    </row>
    <row r="30" spans="1:11" x14ac:dyDescent="0.2">
      <c r="A30" s="32">
        <v>3</v>
      </c>
      <c r="B30" s="37" t="s">
        <v>149</v>
      </c>
      <c r="C30" s="41">
        <f>'Summary Analytics'!D9</f>
        <v>0.65910801309302114</v>
      </c>
      <c r="D30" s="32">
        <v>22</v>
      </c>
      <c r="E30" s="37" t="s">
        <v>166</v>
      </c>
      <c r="F30" s="41">
        <f>'Summary Analytics'!E28</f>
        <v>0.13038714349501032</v>
      </c>
      <c r="G30" s="62">
        <f>'Summary Analytics'!G28</f>
        <v>887.00085763293316</v>
      </c>
      <c r="H30" s="32">
        <v>17</v>
      </c>
      <c r="I30" s="72" t="s">
        <v>162</v>
      </c>
      <c r="J30" s="41">
        <f>'NORTHWEST FLORIDA'!J83</f>
        <v>0.10544715306898228</v>
      </c>
      <c r="K30" s="104">
        <f>'Summary Analytics'!J23</f>
        <v>3.0561658520352933E-2</v>
      </c>
    </row>
    <row r="31" spans="1:11" x14ac:dyDescent="0.2">
      <c r="A31" s="32">
        <v>27</v>
      </c>
      <c r="B31" s="37" t="s">
        <v>171</v>
      </c>
      <c r="C31" s="41">
        <f>'Summary Analytics'!D33</f>
        <v>0.65957913732618967</v>
      </c>
      <c r="D31" s="32">
        <v>12</v>
      </c>
      <c r="E31" s="37" t="s">
        <v>157</v>
      </c>
      <c r="F31" s="41">
        <f>'Summary Analytics'!E18</f>
        <v>0.1084135000071095</v>
      </c>
      <c r="G31" s="62">
        <f>'Summary Analytics'!G18</f>
        <v>1018.550092402464</v>
      </c>
      <c r="H31" s="32">
        <v>23</v>
      </c>
      <c r="I31" s="72" t="s">
        <v>167</v>
      </c>
      <c r="J31" s="41">
        <f>'ST PETE'!J83</f>
        <v>0.10569076883849131</v>
      </c>
      <c r="K31" s="104">
        <f>'Summary Analytics'!J29</f>
        <v>1.2394737970180258E-2</v>
      </c>
    </row>
    <row r="32" spans="1:11" x14ac:dyDescent="0.2">
      <c r="A32" s="32">
        <v>20</v>
      </c>
      <c r="B32" s="37" t="s">
        <v>164</v>
      </c>
      <c r="C32" s="41">
        <f>'Summary Analytics'!D26</f>
        <v>0.6632272086343014</v>
      </c>
      <c r="D32" s="32">
        <v>26</v>
      </c>
      <c r="E32" s="37" t="s">
        <v>170</v>
      </c>
      <c r="F32" s="41">
        <f>'Summary Analytics'!E32</f>
        <v>0.10667783945696033</v>
      </c>
      <c r="G32" s="62">
        <f>'Summary Analytics'!G32</f>
        <v>1024.8985851372463</v>
      </c>
      <c r="H32" s="32">
        <v>26</v>
      </c>
      <c r="I32" s="72" t="s">
        <v>170</v>
      </c>
      <c r="J32" s="41">
        <f>'SOUTH FLORIDA'!J83</f>
        <v>0.10667783945696033</v>
      </c>
      <c r="K32" s="104">
        <f>'Summary Analytics'!J32</f>
        <v>-1.9463971614636921E-3</v>
      </c>
    </row>
    <row r="33" spans="1:11" x14ac:dyDescent="0.2">
      <c r="A33" s="32">
        <v>7</v>
      </c>
      <c r="B33" s="37" t="s">
        <v>152</v>
      </c>
      <c r="C33" s="41">
        <f>'Summary Analytics'!D13</f>
        <v>0.66441607673295366</v>
      </c>
      <c r="D33" s="32">
        <v>16</v>
      </c>
      <c r="E33" s="37" t="s">
        <v>161</v>
      </c>
      <c r="F33" s="41">
        <f>'Summary Analytics'!E22</f>
        <v>9.0876531497369711E-2</v>
      </c>
      <c r="G33" s="62">
        <f>'Summary Analytics'!G22</f>
        <v>1060.4839910647804</v>
      </c>
      <c r="H33" s="32">
        <v>12</v>
      </c>
      <c r="I33" s="72" t="s">
        <v>157</v>
      </c>
      <c r="J33" s="41">
        <f>GATEWAY!J83</f>
        <v>0.1084135000071095</v>
      </c>
      <c r="K33" s="104">
        <f>'Summary Analytics'!J18</f>
        <v>7.7181195932443242E-3</v>
      </c>
    </row>
    <row r="34" spans="1:11" x14ac:dyDescent="0.2">
      <c r="A34" s="32">
        <v>24</v>
      </c>
      <c r="B34" s="37" t="s">
        <v>168</v>
      </c>
      <c r="C34" s="41">
        <f>'Summary Analytics'!D30</f>
        <v>0.67162990832851588</v>
      </c>
      <c r="D34" s="32">
        <v>4</v>
      </c>
      <c r="E34" s="37" t="s">
        <v>150</v>
      </c>
      <c r="F34" s="41">
        <f>'Summary Analytics'!E10</f>
        <v>0.10213221250587486</v>
      </c>
      <c r="G34" s="62">
        <f>'Summary Analytics'!G10</f>
        <v>1087.6791046860812</v>
      </c>
      <c r="H34" s="32">
        <v>8</v>
      </c>
      <c r="I34" s="72" t="s">
        <v>153</v>
      </c>
      <c r="J34" s="41">
        <f>'FL KEYS'!J83</f>
        <v>0.11956800729876552</v>
      </c>
      <c r="K34" s="104">
        <f>'Summary Analytics'!J14</f>
        <v>-1.6774892810017039E-2</v>
      </c>
    </row>
    <row r="35" spans="1:11" x14ac:dyDescent="0.2">
      <c r="A35" s="32">
        <v>14</v>
      </c>
      <c r="B35" s="37" t="s">
        <v>159</v>
      </c>
      <c r="C35" s="41">
        <f>'Summary Analytics'!D20</f>
        <v>0.7318913577176438</v>
      </c>
      <c r="D35" s="32">
        <v>8</v>
      </c>
      <c r="E35" s="37" t="s">
        <v>153</v>
      </c>
      <c r="F35" s="41">
        <f>'Summary Analytics'!E14</f>
        <v>0.11956800729876552</v>
      </c>
      <c r="G35" s="62">
        <f>'Summary Analytics'!G14</f>
        <v>1610.5848720486356</v>
      </c>
      <c r="H35" s="32">
        <v>22</v>
      </c>
      <c r="I35" s="72" t="s">
        <v>166</v>
      </c>
      <c r="J35" s="41">
        <f>'ST JOHNS'!J83</f>
        <v>0.13038714349501032</v>
      </c>
      <c r="K35" s="104">
        <f>'Summary Analytics'!J28</f>
        <v>3.0681122421716278E-3</v>
      </c>
    </row>
    <row r="36" spans="1:11" x14ac:dyDescent="0.2">
      <c r="B36" s="39"/>
      <c r="C36" s="39"/>
      <c r="D36" s="39"/>
      <c r="E36" s="39"/>
      <c r="F36" s="39"/>
    </row>
    <row r="45" spans="1:11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sortState ref="H7:K35">
    <sortCondition ref="J7:J35"/>
  </sortState>
  <conditionalFormatting sqref="C7:C35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5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7:G35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J7:J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7:K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5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2" ht="19.5" customHeight="1" x14ac:dyDescent="0.25">
      <c r="A4" s="80" t="s">
        <v>170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1152314.6500000001</v>
      </c>
      <c r="H8" s="10"/>
      <c r="I8" s="91">
        <v>986367.26000000013</v>
      </c>
      <c r="J8" s="91">
        <v>165947.39000000001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41735.19</v>
      </c>
      <c r="H10" s="17" t="s">
        <v>15</v>
      </c>
      <c r="I10" s="92">
        <v>41735.19</v>
      </c>
      <c r="J10" s="92"/>
      <c r="K10" s="91">
        <v>41735.19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391166.35</v>
      </c>
      <c r="H11" s="17" t="s">
        <v>15</v>
      </c>
      <c r="I11" s="92">
        <v>391166.35</v>
      </c>
      <c r="J11" s="92"/>
      <c r="K11" s="91">
        <v>391166.35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528921.07000000007</v>
      </c>
      <c r="H13" s="17" t="s">
        <v>15</v>
      </c>
      <c r="I13" s="92">
        <v>528921.07000000007</v>
      </c>
      <c r="J13" s="92"/>
      <c r="K13" s="91">
        <v>528921.07000000007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/>
      <c r="H14" s="17"/>
      <c r="I14" s="92"/>
      <c r="J14" s="92"/>
      <c r="K14" s="91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165947.39000000001</v>
      </c>
      <c r="H18" s="17" t="s">
        <v>24</v>
      </c>
      <c r="I18" s="92"/>
      <c r="J18" s="92">
        <v>165947.39000000001</v>
      </c>
      <c r="K18" s="91">
        <v>165947.39000000001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14701.05</v>
      </c>
      <c r="H20" s="17" t="s">
        <v>15</v>
      </c>
      <c r="I20" s="92">
        <v>14701.05</v>
      </c>
      <c r="J20" s="92"/>
      <c r="K20" s="91">
        <v>14701.05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>
        <v>9843.6</v>
      </c>
      <c r="H21" s="17" t="s">
        <v>15</v>
      </c>
      <c r="I21" s="92">
        <v>9843.6</v>
      </c>
      <c r="J21" s="92"/>
      <c r="K21" s="91">
        <v>9843.6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/>
      <c r="H22" s="17"/>
      <c r="I22" s="92"/>
      <c r="J22" s="92"/>
      <c r="K22" s="91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713431.39</v>
      </c>
      <c r="H25" s="10"/>
      <c r="I25" s="91">
        <v>481803.65</v>
      </c>
      <c r="J25" s="91">
        <v>231627.74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481803.65</v>
      </c>
      <c r="H28" s="17" t="s">
        <v>15</v>
      </c>
      <c r="I28" s="92">
        <v>481803.65</v>
      </c>
      <c r="J28" s="92"/>
      <c r="K28" s="91">
        <v>481803.65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/>
      <c r="H30" s="17"/>
      <c r="I30" s="92"/>
      <c r="J30" s="92"/>
      <c r="K30" s="91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/>
      <c r="H31" s="17"/>
      <c r="I31" s="92"/>
      <c r="J31" s="92"/>
      <c r="K31" s="91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/>
      <c r="K32" s="91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>
        <v>231627.74</v>
      </c>
      <c r="H33" s="17" t="s">
        <v>24</v>
      </c>
      <c r="I33" s="92"/>
      <c r="J33" s="92">
        <v>231627.74</v>
      </c>
      <c r="K33" s="91">
        <v>231627.74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/>
      <c r="H40" s="17"/>
      <c r="I40" s="92"/>
      <c r="J40" s="92"/>
      <c r="K40" s="91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1155844.46</v>
      </c>
      <c r="H42" s="10"/>
      <c r="I42" s="91">
        <v>550827.59</v>
      </c>
      <c r="J42" s="91">
        <v>605016.87000000011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444897.42</v>
      </c>
      <c r="H43" s="17" t="s">
        <v>24</v>
      </c>
      <c r="I43" s="92"/>
      <c r="J43" s="92">
        <v>444897.42</v>
      </c>
      <c r="K43" s="91">
        <v>444897.42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/>
      <c r="H44" s="17"/>
      <c r="I44" s="92"/>
      <c r="J44" s="92"/>
      <c r="K44" s="91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>
        <v>64324.86</v>
      </c>
      <c r="H45" s="17" t="s">
        <v>24</v>
      </c>
      <c r="I45" s="92"/>
      <c r="J45" s="92">
        <v>64324.86</v>
      </c>
      <c r="K45" s="91">
        <v>64324.86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360215.58</v>
      </c>
      <c r="H47" s="17" t="s">
        <v>15</v>
      </c>
      <c r="I47" s="92">
        <v>360215.58</v>
      </c>
      <c r="J47" s="92"/>
      <c r="K47" s="91">
        <v>360215.58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96916.41</v>
      </c>
      <c r="H49" s="17" t="s">
        <v>15</v>
      </c>
      <c r="I49" s="92">
        <v>96916.41</v>
      </c>
      <c r="J49" s="92"/>
      <c r="K49" s="91">
        <v>96916.41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43013.99</v>
      </c>
      <c r="H54" s="17" t="s">
        <v>24</v>
      </c>
      <c r="I54" s="92"/>
      <c r="J54" s="92">
        <v>43013.99</v>
      </c>
      <c r="K54" s="91">
        <v>43013.99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/>
      <c r="H55" s="17"/>
      <c r="I55" s="92"/>
      <c r="J55" s="92"/>
      <c r="K55" s="91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/>
      <c r="H56" s="17"/>
      <c r="I56" s="92"/>
      <c r="J56" s="92"/>
      <c r="K56" s="91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>
        <v>111731.21</v>
      </c>
      <c r="H59" s="17" t="s">
        <v>59</v>
      </c>
      <c r="I59" s="92">
        <v>84986.78</v>
      </c>
      <c r="J59" s="92">
        <v>26744.43</v>
      </c>
      <c r="K59" s="91">
        <v>111731.20999999999</v>
      </c>
      <c r="L59" s="18" t="s">
        <v>365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8708.82</v>
      </c>
      <c r="H60" s="17" t="s">
        <v>15</v>
      </c>
      <c r="I60" s="92">
        <v>8708.82</v>
      </c>
      <c r="J60" s="92"/>
      <c r="K60" s="91">
        <v>8708.82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/>
      <c r="H61" s="17"/>
      <c r="I61" s="92"/>
      <c r="J61" s="92"/>
      <c r="K61" s="91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/>
      <c r="H62" s="17"/>
      <c r="I62" s="92"/>
      <c r="J62" s="92"/>
      <c r="K62" s="91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>
        <v>26036.17</v>
      </c>
      <c r="H63" s="17" t="s">
        <v>24</v>
      </c>
      <c r="I63" s="92"/>
      <c r="J63" s="92">
        <v>26036.17</v>
      </c>
      <c r="K63" s="91">
        <v>26036.17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0</v>
      </c>
      <c r="H66" s="10"/>
      <c r="I66" s="91">
        <v>0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/>
      <c r="H67" s="17"/>
      <c r="I67" s="92"/>
      <c r="J67" s="92"/>
      <c r="K67" s="91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731010.74</v>
      </c>
      <c r="H70" s="10"/>
      <c r="I70" s="91">
        <v>277286.78000000003</v>
      </c>
      <c r="J70" s="91">
        <v>453723.96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/>
      <c r="H71" s="17"/>
      <c r="I71" s="92"/>
      <c r="J71" s="92"/>
      <c r="K71" s="91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277286.78000000003</v>
      </c>
      <c r="H72" s="17" t="s">
        <v>15</v>
      </c>
      <c r="I72" s="92">
        <v>277286.78000000003</v>
      </c>
      <c r="J72" s="92"/>
      <c r="K72" s="91">
        <v>277286.78000000003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453723.96</v>
      </c>
      <c r="H73" s="17" t="s">
        <v>24</v>
      </c>
      <c r="I73" s="92"/>
      <c r="J73" s="92">
        <v>453723.96</v>
      </c>
      <c r="K73" s="91">
        <v>453723.96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3752601.24</v>
      </c>
      <c r="H76" s="26"/>
      <c r="I76" s="95">
        <v>2296285.2800000003</v>
      </c>
      <c r="J76" s="95">
        <v>1456315.9600000002</v>
      </c>
      <c r="K76" s="91">
        <v>3752601.24</v>
      </c>
      <c r="L76" s="27"/>
    </row>
    <row r="77" spans="1:12" ht="15.75" x14ac:dyDescent="0.25">
      <c r="F77" s="84" t="s">
        <v>200</v>
      </c>
      <c r="G77" s="96">
        <v>3752601.24</v>
      </c>
      <c r="H77" s="14"/>
      <c r="I77" s="86">
        <v>0.61191827565456969</v>
      </c>
      <c r="J77" s="86">
        <v>0.38808172434543037</v>
      </c>
      <c r="K77" s="29"/>
      <c r="L77" s="30"/>
    </row>
    <row r="79" spans="1:12" ht="15.75" x14ac:dyDescent="0.25">
      <c r="F79" s="87" t="s">
        <v>201</v>
      </c>
    </row>
    <row r="80" spans="1:12" ht="15" hidden="1" customHeight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'[50]CA2 Detail'!$V$121-'[50]CA2 Detail'!$I$203</f>
        <v>21525419.821859509</v>
      </c>
      <c r="J83" s="88">
        <v>0.10667783945696033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95" priority="119" operator="notEqual">
      <formula>G15</formula>
    </cfRule>
    <cfRule type="cellIs" dxfId="394" priority="120" operator="equal">
      <formula>G15</formula>
    </cfRule>
  </conditionalFormatting>
  <conditionalFormatting sqref="K16">
    <cfRule type="cellIs" dxfId="393" priority="117" operator="notEqual">
      <formula>G16</formula>
    </cfRule>
    <cfRule type="cellIs" dxfId="392" priority="118" operator="equal">
      <formula>G16</formula>
    </cfRule>
  </conditionalFormatting>
  <conditionalFormatting sqref="K17">
    <cfRule type="cellIs" dxfId="391" priority="115" operator="notEqual">
      <formula>G17</formula>
    </cfRule>
    <cfRule type="cellIs" dxfId="390" priority="116" operator="equal">
      <formula>G17</formula>
    </cfRule>
  </conditionalFormatting>
  <conditionalFormatting sqref="K18">
    <cfRule type="cellIs" dxfId="389" priority="113" operator="notEqual">
      <formula>G18</formula>
    </cfRule>
    <cfRule type="cellIs" dxfId="388" priority="114" operator="equal">
      <formula>G18</formula>
    </cfRule>
  </conditionalFormatting>
  <conditionalFormatting sqref="K19">
    <cfRule type="cellIs" dxfId="387" priority="111" operator="notEqual">
      <formula>G19</formula>
    </cfRule>
    <cfRule type="cellIs" dxfId="386" priority="112" operator="equal">
      <formula>G19</formula>
    </cfRule>
  </conditionalFormatting>
  <conditionalFormatting sqref="K20">
    <cfRule type="cellIs" dxfId="385" priority="109" operator="notEqual">
      <formula>G20</formula>
    </cfRule>
    <cfRule type="cellIs" dxfId="384" priority="110" operator="equal">
      <formula>G20</formula>
    </cfRule>
  </conditionalFormatting>
  <conditionalFormatting sqref="K21">
    <cfRule type="cellIs" dxfId="383" priority="107" operator="notEqual">
      <formula>G21</formula>
    </cfRule>
    <cfRule type="cellIs" dxfId="382" priority="108" operator="equal">
      <formula>G21</formula>
    </cfRule>
  </conditionalFormatting>
  <conditionalFormatting sqref="K22">
    <cfRule type="cellIs" dxfId="381" priority="105" operator="notEqual">
      <formula>G22</formula>
    </cfRule>
    <cfRule type="cellIs" dxfId="380" priority="106" operator="equal">
      <formula>G22</formula>
    </cfRule>
  </conditionalFormatting>
  <conditionalFormatting sqref="K23">
    <cfRule type="cellIs" dxfId="379" priority="103" operator="notEqual">
      <formula>G23</formula>
    </cfRule>
    <cfRule type="cellIs" dxfId="378" priority="104" operator="equal">
      <formula>G23</formula>
    </cfRule>
  </conditionalFormatting>
  <conditionalFormatting sqref="K24">
    <cfRule type="cellIs" dxfId="377" priority="101" operator="notEqual">
      <formula>G24</formula>
    </cfRule>
    <cfRule type="cellIs" dxfId="376" priority="102" operator="equal">
      <formula>G24</formula>
    </cfRule>
  </conditionalFormatting>
  <conditionalFormatting sqref="K26">
    <cfRule type="cellIs" dxfId="375" priority="99" operator="notEqual">
      <formula>G26</formula>
    </cfRule>
    <cfRule type="cellIs" dxfId="374" priority="100" operator="equal">
      <formula>G26</formula>
    </cfRule>
  </conditionalFormatting>
  <conditionalFormatting sqref="K27">
    <cfRule type="cellIs" dxfId="373" priority="97" operator="notEqual">
      <formula>G27</formula>
    </cfRule>
    <cfRule type="cellIs" dxfId="372" priority="98" operator="equal">
      <formula>G27</formula>
    </cfRule>
  </conditionalFormatting>
  <conditionalFormatting sqref="K28">
    <cfRule type="cellIs" dxfId="371" priority="95" operator="notEqual">
      <formula>G28</formula>
    </cfRule>
    <cfRule type="cellIs" dxfId="370" priority="96" operator="equal">
      <formula>G28</formula>
    </cfRule>
  </conditionalFormatting>
  <conditionalFormatting sqref="K29">
    <cfRule type="cellIs" dxfId="369" priority="93" operator="notEqual">
      <formula>G29</formula>
    </cfRule>
    <cfRule type="cellIs" dxfId="368" priority="94" operator="equal">
      <formula>G29</formula>
    </cfRule>
  </conditionalFormatting>
  <conditionalFormatting sqref="K30">
    <cfRule type="cellIs" dxfId="367" priority="91" operator="notEqual">
      <formula>G30</formula>
    </cfRule>
    <cfRule type="cellIs" dxfId="366" priority="92" operator="equal">
      <formula>G30</formula>
    </cfRule>
  </conditionalFormatting>
  <conditionalFormatting sqref="K31">
    <cfRule type="cellIs" dxfId="365" priority="89" operator="notEqual">
      <formula>G31</formula>
    </cfRule>
    <cfRule type="cellIs" dxfId="364" priority="90" operator="equal">
      <formula>G31</formula>
    </cfRule>
  </conditionalFormatting>
  <conditionalFormatting sqref="K32">
    <cfRule type="cellIs" dxfId="363" priority="87" operator="notEqual">
      <formula>G32</formula>
    </cfRule>
    <cfRule type="cellIs" dxfId="362" priority="88" operator="equal">
      <formula>G32</formula>
    </cfRule>
  </conditionalFormatting>
  <conditionalFormatting sqref="K33">
    <cfRule type="cellIs" dxfId="361" priority="85" operator="notEqual">
      <formula>G33</formula>
    </cfRule>
    <cfRule type="cellIs" dxfId="360" priority="86" operator="equal">
      <formula>G33</formula>
    </cfRule>
  </conditionalFormatting>
  <conditionalFormatting sqref="K34">
    <cfRule type="cellIs" dxfId="359" priority="83" operator="notEqual">
      <formula>G34</formula>
    </cfRule>
    <cfRule type="cellIs" dxfId="358" priority="84" operator="equal">
      <formula>G34</formula>
    </cfRule>
  </conditionalFormatting>
  <conditionalFormatting sqref="K35">
    <cfRule type="cellIs" dxfId="357" priority="81" operator="notEqual">
      <formula>G35</formula>
    </cfRule>
    <cfRule type="cellIs" dxfId="356" priority="82" operator="equal">
      <formula>G35</formula>
    </cfRule>
  </conditionalFormatting>
  <conditionalFormatting sqref="K36">
    <cfRule type="cellIs" dxfId="355" priority="79" operator="notEqual">
      <formula>G36</formula>
    </cfRule>
    <cfRule type="cellIs" dxfId="354" priority="80" operator="equal">
      <formula>G36</formula>
    </cfRule>
  </conditionalFormatting>
  <conditionalFormatting sqref="K37">
    <cfRule type="cellIs" dxfId="353" priority="77" operator="notEqual">
      <formula>G37</formula>
    </cfRule>
    <cfRule type="cellIs" dxfId="352" priority="78" operator="equal">
      <formula>G37</formula>
    </cfRule>
  </conditionalFormatting>
  <conditionalFormatting sqref="K38">
    <cfRule type="cellIs" dxfId="351" priority="75" operator="notEqual">
      <formula>G38</formula>
    </cfRule>
    <cfRule type="cellIs" dxfId="350" priority="76" operator="equal">
      <formula>G38</formula>
    </cfRule>
  </conditionalFormatting>
  <conditionalFormatting sqref="K39">
    <cfRule type="cellIs" dxfId="349" priority="73" operator="notEqual">
      <formula>G39</formula>
    </cfRule>
    <cfRule type="cellIs" dxfId="348" priority="74" operator="equal">
      <formula>G39</formula>
    </cfRule>
  </conditionalFormatting>
  <conditionalFormatting sqref="K40">
    <cfRule type="cellIs" dxfId="347" priority="71" operator="notEqual">
      <formula>G40</formula>
    </cfRule>
    <cfRule type="cellIs" dxfId="346" priority="72" operator="equal">
      <formula>G40</formula>
    </cfRule>
  </conditionalFormatting>
  <conditionalFormatting sqref="K41">
    <cfRule type="cellIs" dxfId="345" priority="69" operator="notEqual">
      <formula>G41</formula>
    </cfRule>
    <cfRule type="cellIs" dxfId="344" priority="70" operator="equal">
      <formula>G41</formula>
    </cfRule>
  </conditionalFormatting>
  <conditionalFormatting sqref="K43">
    <cfRule type="cellIs" dxfId="343" priority="67" operator="notEqual">
      <formula>G43</formula>
    </cfRule>
    <cfRule type="cellIs" dxfId="342" priority="68" operator="equal">
      <formula>G43</formula>
    </cfRule>
  </conditionalFormatting>
  <conditionalFormatting sqref="K44">
    <cfRule type="cellIs" dxfId="341" priority="65" operator="notEqual">
      <formula>G44</formula>
    </cfRule>
    <cfRule type="cellIs" dxfId="340" priority="66" operator="equal">
      <formula>G44</formula>
    </cfRule>
  </conditionalFormatting>
  <conditionalFormatting sqref="K45">
    <cfRule type="cellIs" dxfId="339" priority="63" operator="notEqual">
      <formula>G45</formula>
    </cfRule>
    <cfRule type="cellIs" dxfId="338" priority="64" operator="equal">
      <formula>G45</formula>
    </cfRule>
  </conditionalFormatting>
  <conditionalFormatting sqref="K46">
    <cfRule type="cellIs" dxfId="337" priority="61" operator="notEqual">
      <formula>G46</formula>
    </cfRule>
    <cfRule type="cellIs" dxfId="336" priority="62" operator="equal">
      <formula>G46</formula>
    </cfRule>
  </conditionalFormatting>
  <conditionalFormatting sqref="K47">
    <cfRule type="cellIs" dxfId="335" priority="59" operator="notEqual">
      <formula>G47</formula>
    </cfRule>
    <cfRule type="cellIs" dxfId="334" priority="60" operator="equal">
      <formula>G47</formula>
    </cfRule>
  </conditionalFormatting>
  <conditionalFormatting sqref="K48">
    <cfRule type="cellIs" dxfId="333" priority="57" operator="notEqual">
      <formula>G48</formula>
    </cfRule>
    <cfRule type="cellIs" dxfId="332" priority="58" operator="equal">
      <formula>G48</formula>
    </cfRule>
  </conditionalFormatting>
  <conditionalFormatting sqref="K49">
    <cfRule type="cellIs" dxfId="331" priority="55" operator="notEqual">
      <formula>G49</formula>
    </cfRule>
    <cfRule type="cellIs" dxfId="330" priority="56" operator="equal">
      <formula>G49</formula>
    </cfRule>
  </conditionalFormatting>
  <conditionalFormatting sqref="K50">
    <cfRule type="cellIs" dxfId="329" priority="53" operator="notEqual">
      <formula>G50</formula>
    </cfRule>
    <cfRule type="cellIs" dxfId="328" priority="54" operator="equal">
      <formula>G50</formula>
    </cfRule>
  </conditionalFormatting>
  <conditionalFormatting sqref="K51">
    <cfRule type="cellIs" dxfId="327" priority="51" operator="notEqual">
      <formula>G51</formula>
    </cfRule>
    <cfRule type="cellIs" dxfId="326" priority="52" operator="equal">
      <formula>G51</formula>
    </cfRule>
  </conditionalFormatting>
  <conditionalFormatting sqref="K52">
    <cfRule type="cellIs" dxfId="325" priority="49" operator="notEqual">
      <formula>G52</formula>
    </cfRule>
    <cfRule type="cellIs" dxfId="324" priority="50" operator="equal">
      <formula>G52</formula>
    </cfRule>
  </conditionalFormatting>
  <conditionalFormatting sqref="K53">
    <cfRule type="cellIs" dxfId="323" priority="47" operator="notEqual">
      <formula>G53</formula>
    </cfRule>
    <cfRule type="cellIs" dxfId="322" priority="48" operator="equal">
      <formula>G53</formula>
    </cfRule>
  </conditionalFormatting>
  <conditionalFormatting sqref="K54">
    <cfRule type="cellIs" dxfId="321" priority="45" operator="notEqual">
      <formula>G54</formula>
    </cfRule>
    <cfRule type="cellIs" dxfId="320" priority="46" operator="equal">
      <formula>G54</formula>
    </cfRule>
  </conditionalFormatting>
  <conditionalFormatting sqref="K55">
    <cfRule type="cellIs" dxfId="319" priority="43" operator="notEqual">
      <formula>G55</formula>
    </cfRule>
    <cfRule type="cellIs" dxfId="318" priority="44" operator="equal">
      <formula>G55</formula>
    </cfRule>
  </conditionalFormatting>
  <conditionalFormatting sqref="K56">
    <cfRule type="cellIs" dxfId="317" priority="41" operator="notEqual">
      <formula>G56</formula>
    </cfRule>
    <cfRule type="cellIs" dxfId="316" priority="42" operator="equal">
      <formula>G56</formula>
    </cfRule>
  </conditionalFormatting>
  <conditionalFormatting sqref="K57">
    <cfRule type="cellIs" dxfId="315" priority="39" operator="notEqual">
      <formula>G57</formula>
    </cfRule>
    <cfRule type="cellIs" dxfId="314" priority="40" operator="equal">
      <formula>G57</formula>
    </cfRule>
  </conditionalFormatting>
  <conditionalFormatting sqref="K58">
    <cfRule type="cellIs" dxfId="313" priority="37" operator="notEqual">
      <formula>G58</formula>
    </cfRule>
    <cfRule type="cellIs" dxfId="312" priority="38" operator="equal">
      <formula>G58</formula>
    </cfRule>
  </conditionalFormatting>
  <conditionalFormatting sqref="K59">
    <cfRule type="cellIs" dxfId="311" priority="35" operator="notEqual">
      <formula>G59</formula>
    </cfRule>
    <cfRule type="cellIs" dxfId="310" priority="36" operator="equal">
      <formula>G59</formula>
    </cfRule>
  </conditionalFormatting>
  <conditionalFormatting sqref="K60">
    <cfRule type="cellIs" dxfId="309" priority="33" operator="notEqual">
      <formula>G60</formula>
    </cfRule>
    <cfRule type="cellIs" dxfId="308" priority="34" operator="equal">
      <formula>G60</formula>
    </cfRule>
  </conditionalFormatting>
  <conditionalFormatting sqref="K61">
    <cfRule type="cellIs" dxfId="307" priority="31" operator="notEqual">
      <formula>G61</formula>
    </cfRule>
    <cfRule type="cellIs" dxfId="306" priority="32" operator="equal">
      <formula>G61</formula>
    </cfRule>
  </conditionalFormatting>
  <conditionalFormatting sqref="K62">
    <cfRule type="cellIs" dxfId="305" priority="29" operator="notEqual">
      <formula>G62</formula>
    </cfRule>
    <cfRule type="cellIs" dxfId="304" priority="30" operator="equal">
      <formula>G62</formula>
    </cfRule>
  </conditionalFormatting>
  <conditionalFormatting sqref="K63">
    <cfRule type="cellIs" dxfId="303" priority="27" operator="notEqual">
      <formula>G63</formula>
    </cfRule>
    <cfRule type="cellIs" dxfId="302" priority="28" operator="equal">
      <formula>G63</formula>
    </cfRule>
  </conditionalFormatting>
  <conditionalFormatting sqref="K67">
    <cfRule type="cellIs" dxfId="301" priority="25" operator="notEqual">
      <formula>G67</formula>
    </cfRule>
    <cfRule type="cellIs" dxfId="300" priority="26" operator="equal">
      <formula>G67</formula>
    </cfRule>
  </conditionalFormatting>
  <conditionalFormatting sqref="K68">
    <cfRule type="cellIs" dxfId="299" priority="23" operator="notEqual">
      <formula>G68</formula>
    </cfRule>
    <cfRule type="cellIs" dxfId="298" priority="24" operator="equal">
      <formula>G68</formula>
    </cfRule>
  </conditionalFormatting>
  <conditionalFormatting sqref="K69">
    <cfRule type="cellIs" dxfId="297" priority="21" operator="notEqual">
      <formula>G69</formula>
    </cfRule>
    <cfRule type="cellIs" dxfId="296" priority="22" operator="equal">
      <formula>G69</formula>
    </cfRule>
  </conditionalFormatting>
  <conditionalFormatting sqref="K71">
    <cfRule type="cellIs" dxfId="295" priority="19" operator="notEqual">
      <formula>G71</formula>
    </cfRule>
    <cfRule type="cellIs" dxfId="294" priority="20" operator="equal">
      <formula>G71</formula>
    </cfRule>
  </conditionalFormatting>
  <conditionalFormatting sqref="K72">
    <cfRule type="cellIs" dxfId="293" priority="17" operator="notEqual">
      <formula>G72</formula>
    </cfRule>
    <cfRule type="cellIs" dxfId="292" priority="18" operator="equal">
      <formula>G72</formula>
    </cfRule>
  </conditionalFormatting>
  <conditionalFormatting sqref="K73">
    <cfRule type="cellIs" dxfId="291" priority="15" operator="notEqual">
      <formula>G73</formula>
    </cfRule>
    <cfRule type="cellIs" dxfId="290" priority="16" operator="equal">
      <formula>G73</formula>
    </cfRule>
  </conditionalFormatting>
  <conditionalFormatting sqref="K76">
    <cfRule type="cellIs" dxfId="289" priority="13" operator="notEqual">
      <formula>G76</formula>
    </cfRule>
    <cfRule type="cellIs" dxfId="288" priority="14" operator="equal">
      <formula>G76</formula>
    </cfRule>
  </conditionalFormatting>
  <conditionalFormatting sqref="K9">
    <cfRule type="cellIs" dxfId="287" priority="131" operator="notEqual">
      <formula>G9</formula>
    </cfRule>
    <cfRule type="cellIs" dxfId="286" priority="132" operator="equal">
      <formula>G9</formula>
    </cfRule>
  </conditionalFormatting>
  <conditionalFormatting sqref="K10">
    <cfRule type="cellIs" dxfId="285" priority="129" operator="notEqual">
      <formula>G10</formula>
    </cfRule>
    <cfRule type="cellIs" dxfId="284" priority="130" operator="equal">
      <formula>G10</formula>
    </cfRule>
  </conditionalFormatting>
  <conditionalFormatting sqref="K11">
    <cfRule type="cellIs" dxfId="283" priority="127" operator="notEqual">
      <formula>G11</formula>
    </cfRule>
    <cfRule type="cellIs" dxfId="282" priority="128" operator="equal">
      <formula>G11</formula>
    </cfRule>
  </conditionalFormatting>
  <conditionalFormatting sqref="K12">
    <cfRule type="cellIs" dxfId="281" priority="125" operator="notEqual">
      <formula>G12</formula>
    </cfRule>
    <cfRule type="cellIs" dxfId="280" priority="126" operator="equal">
      <formula>G12</formula>
    </cfRule>
  </conditionalFormatting>
  <conditionalFormatting sqref="K13">
    <cfRule type="cellIs" dxfId="279" priority="123" operator="notEqual">
      <formula>G13</formula>
    </cfRule>
    <cfRule type="cellIs" dxfId="278" priority="124" operator="equal">
      <formula>G13</formula>
    </cfRule>
  </conditionalFormatting>
  <conditionalFormatting sqref="K14">
    <cfRule type="cellIs" dxfId="277" priority="121" operator="notEqual">
      <formula>G14</formula>
    </cfRule>
    <cfRule type="cellIs" dxfId="276" priority="122" operator="equal">
      <formula>G14</formula>
    </cfRule>
  </conditionalFormatting>
  <conditionalFormatting sqref="G76">
    <cfRule type="cellIs" dxfId="275" priority="11" operator="notEqual">
      <formula>$G$77</formula>
    </cfRule>
    <cfRule type="cellIs" dxfId="27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E6F6D34-E47A-4BF9-8ECB-584024FA0F1E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5DBC5C4-8F0A-49A9-AECA-4DAF30CAD073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15390C8-99D5-4A69-91AA-B5C52712C05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65E82BF-8E0B-4BA8-8611-F49ACF0FB229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75C1258-E0A0-4B2D-911F-683400EB1705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04E7AF5-E7EE-4CA8-8D81-E6EB5AC5D58A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47552E8-F492-4F16-A5CA-B1A1C603D435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B1B5B93-B257-4830-8CC6-36989D875F86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2D7759C-04F1-47CA-9B15-A73AD7B7DD6C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5390489-C1EB-41DE-BD32-DE36D0EE841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171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2544923.7500000005</v>
      </c>
      <c r="H8" s="10"/>
      <c r="I8" s="91">
        <v>1938204.6400000001</v>
      </c>
      <c r="J8" s="91">
        <v>606719.11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271199.90000000002</v>
      </c>
      <c r="H10" s="17" t="s">
        <v>15</v>
      </c>
      <c r="I10" s="92">
        <v>271199.90000000002</v>
      </c>
      <c r="J10" s="92"/>
      <c r="K10" s="91">
        <v>271199.90000000002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1036605.3400000001</v>
      </c>
      <c r="H11" s="17" t="s">
        <v>15</v>
      </c>
      <c r="I11" s="92">
        <v>1036605.34</v>
      </c>
      <c r="J11" s="92"/>
      <c r="K11" s="91">
        <v>1036605.34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2">
        <v>585499.93000000005</v>
      </c>
      <c r="H13" s="17" t="s">
        <v>15</v>
      </c>
      <c r="I13" s="92">
        <v>585499.93000000005</v>
      </c>
      <c r="J13" s="92"/>
      <c r="K13" s="91">
        <v>585499.93000000005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/>
      <c r="H14" s="17"/>
      <c r="I14" s="92"/>
      <c r="J14" s="92"/>
      <c r="K14" s="91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/>
      <c r="H16" s="17"/>
      <c r="I16" s="92"/>
      <c r="J16" s="92"/>
      <c r="K16" s="91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/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606719.11</v>
      </c>
      <c r="H18" s="17" t="s">
        <v>24</v>
      </c>
      <c r="I18" s="92"/>
      <c r="J18" s="92">
        <v>606719.11</v>
      </c>
      <c r="K18" s="91">
        <v>606719.11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2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/>
      <c r="H20" s="17"/>
      <c r="I20" s="92"/>
      <c r="J20" s="92"/>
      <c r="K20" s="91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>
        <v>32344.36</v>
      </c>
      <c r="H21" s="17" t="s">
        <v>15</v>
      </c>
      <c r="I21" s="92">
        <v>32344.36</v>
      </c>
      <c r="J21" s="92"/>
      <c r="K21" s="91">
        <v>32344.36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>
        <v>475.62</v>
      </c>
      <c r="H22" s="17" t="s">
        <v>15</v>
      </c>
      <c r="I22" s="92">
        <v>475.62</v>
      </c>
      <c r="J22" s="92"/>
      <c r="K22" s="91">
        <v>475.62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>
        <v>12079.49</v>
      </c>
      <c r="H23" s="17" t="s">
        <v>15</v>
      </c>
      <c r="I23" s="92">
        <v>12079.49</v>
      </c>
      <c r="J23" s="92"/>
      <c r="K23" s="91">
        <v>12079.49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633413.29</v>
      </c>
      <c r="H25" s="10"/>
      <c r="I25" s="91">
        <v>633413.29</v>
      </c>
      <c r="J25" s="91">
        <v>0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/>
      <c r="H28" s="17"/>
      <c r="I28" s="92"/>
      <c r="J28" s="92"/>
      <c r="K28" s="91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/>
      <c r="H29" s="17"/>
      <c r="I29" s="92"/>
      <c r="J29" s="92"/>
      <c r="K29" s="91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>
        <v>513557.39</v>
      </c>
      <c r="H30" s="17" t="s">
        <v>15</v>
      </c>
      <c r="I30" s="92">
        <v>513557.39</v>
      </c>
      <c r="J30" s="92"/>
      <c r="K30" s="91">
        <v>513557.39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/>
      <c r="H31" s="17"/>
      <c r="I31" s="92"/>
      <c r="J31" s="92"/>
      <c r="K31" s="91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/>
      <c r="H32" s="17"/>
      <c r="I32" s="92"/>
      <c r="J32" s="92"/>
      <c r="K32" s="91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>
        <v>119855.9</v>
      </c>
      <c r="H33" s="17" t="s">
        <v>24</v>
      </c>
      <c r="I33" s="92">
        <v>119855.9</v>
      </c>
      <c r="J33" s="92"/>
      <c r="K33" s="91">
        <v>119855.9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/>
      <c r="H37" s="17"/>
      <c r="I37" s="92"/>
      <c r="J37" s="92"/>
      <c r="K37" s="91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/>
      <c r="H40" s="17"/>
      <c r="I40" s="92"/>
      <c r="J40" s="92"/>
      <c r="K40" s="91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2"/>
      <c r="H41" s="17"/>
      <c r="I41" s="92"/>
      <c r="J41" s="92"/>
      <c r="K41" s="91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8884599.8300000001</v>
      </c>
      <c r="H42" s="10"/>
      <c r="I42" s="91">
        <v>1303625.18</v>
      </c>
      <c r="J42" s="91">
        <v>7580974.6499999994</v>
      </c>
      <c r="K42" s="91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182216.12</v>
      </c>
      <c r="H43" s="17" t="s">
        <v>15</v>
      </c>
      <c r="I43" s="92">
        <v>182216.12</v>
      </c>
      <c r="J43" s="92"/>
      <c r="K43" s="91">
        <v>182216.12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/>
      <c r="H44" s="17"/>
      <c r="I44" s="92"/>
      <c r="J44" s="92"/>
      <c r="K44" s="91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>
        <v>4209409.82</v>
      </c>
      <c r="H45" s="17" t="s">
        <v>24</v>
      </c>
      <c r="I45" s="92"/>
      <c r="J45" s="92">
        <v>4209409.82</v>
      </c>
      <c r="K45" s="91">
        <v>4209409.82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805601.47</v>
      </c>
      <c r="H47" s="17" t="s">
        <v>15</v>
      </c>
      <c r="I47" s="92">
        <v>805601.47</v>
      </c>
      <c r="J47" s="92"/>
      <c r="K47" s="91">
        <v>805601.47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315807.59000000003</v>
      </c>
      <c r="H49" s="17" t="s">
        <v>15</v>
      </c>
      <c r="I49" s="92">
        <v>315807.59000000003</v>
      </c>
      <c r="J49" s="92"/>
      <c r="K49" s="91">
        <v>315807.59000000003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/>
      <c r="H53" s="17"/>
      <c r="I53" s="92"/>
      <c r="J53" s="92"/>
      <c r="K53" s="91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123453.31</v>
      </c>
      <c r="H54" s="17" t="s">
        <v>24</v>
      </c>
      <c r="I54" s="92"/>
      <c r="J54" s="92">
        <v>123453.31</v>
      </c>
      <c r="K54" s="91">
        <v>123453.31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>
        <v>296796</v>
      </c>
      <c r="H55" s="17" t="s">
        <v>24</v>
      </c>
      <c r="I55" s="92"/>
      <c r="J55" s="92">
        <v>296796</v>
      </c>
      <c r="K55" s="91">
        <v>296796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>
        <v>54335.62</v>
      </c>
      <c r="H56" s="17" t="s">
        <v>24</v>
      </c>
      <c r="I56" s="92"/>
      <c r="J56" s="92">
        <v>54335.62</v>
      </c>
      <c r="K56" s="91">
        <v>54335.62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2">
        <v>2895028.55</v>
      </c>
      <c r="H59" s="17" t="s">
        <v>24</v>
      </c>
      <c r="I59" s="92"/>
      <c r="J59" s="92">
        <v>2895028.55</v>
      </c>
      <c r="K59" s="91">
        <v>2895028.55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/>
      <c r="H60" s="17"/>
      <c r="I60" s="92"/>
      <c r="J60" s="92"/>
      <c r="K60" s="91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1951.35</v>
      </c>
      <c r="H61" s="17" t="s">
        <v>24</v>
      </c>
      <c r="I61" s="92"/>
      <c r="J61" s="92">
        <v>1951.35</v>
      </c>
      <c r="K61" s="91">
        <v>1951.35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/>
      <c r="H62" s="17"/>
      <c r="I62" s="92"/>
      <c r="J62" s="92"/>
      <c r="K62" s="91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/>
      <c r="H63" s="17"/>
      <c r="I63" s="92"/>
      <c r="J63" s="92"/>
      <c r="K63" s="91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16445.53</v>
      </c>
      <c r="H66" s="10"/>
      <c r="I66" s="91">
        <v>16445.53</v>
      </c>
      <c r="J66" s="91">
        <v>0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>
        <v>16445.53</v>
      </c>
      <c r="H67" s="17" t="s">
        <v>15</v>
      </c>
      <c r="I67" s="92">
        <v>16445.53</v>
      </c>
      <c r="J67" s="92"/>
      <c r="K67" s="91">
        <v>16445.53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/>
      <c r="H69" s="17"/>
      <c r="I69" s="92"/>
      <c r="J69" s="92"/>
      <c r="K69" s="91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1444388.0699999998</v>
      </c>
      <c r="H70" s="10"/>
      <c r="I70" s="91">
        <v>712084.97</v>
      </c>
      <c r="J70" s="91">
        <v>732303.1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>
        <v>133633.84</v>
      </c>
      <c r="H71" s="17" t="s">
        <v>24</v>
      </c>
      <c r="I71" s="92"/>
      <c r="J71" s="92">
        <v>133633.84</v>
      </c>
      <c r="K71" s="91">
        <v>133633.84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712084.97</v>
      </c>
      <c r="H72" s="17" t="s">
        <v>15</v>
      </c>
      <c r="I72" s="92">
        <v>712084.97</v>
      </c>
      <c r="J72" s="92"/>
      <c r="K72" s="91">
        <v>712084.97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598669.26</v>
      </c>
      <c r="H73" s="17" t="s">
        <v>24</v>
      </c>
      <c r="I73" s="92"/>
      <c r="J73" s="92">
        <v>598669.26</v>
      </c>
      <c r="K73" s="91">
        <v>598669.26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13523770.470000001</v>
      </c>
      <c r="H76" s="26"/>
      <c r="I76" s="95">
        <v>4603773.6100000003</v>
      </c>
      <c r="J76" s="95">
        <v>8919996.8599999994</v>
      </c>
      <c r="K76" s="91">
        <v>13523770.469999999</v>
      </c>
      <c r="L76" s="27"/>
    </row>
    <row r="77" spans="1:12" ht="15.75" x14ac:dyDescent="0.25">
      <c r="F77" s="84" t="s">
        <v>200</v>
      </c>
      <c r="G77" s="96">
        <v>13523770.470000001</v>
      </c>
      <c r="H77" s="14"/>
      <c r="I77" s="86">
        <v>0.34042086267381022</v>
      </c>
      <c r="J77" s="86">
        <v>0.65957913732618967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'[52]CA2 Detail'!$V$121-'[52]CA2 Detail'!$I$203</f>
        <v>59052163.479868896</v>
      </c>
      <c r="J83" s="88">
        <v>7.7961133660571877E-2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263" priority="131" operator="notEqual">
      <formula>G9</formula>
    </cfRule>
    <cfRule type="cellIs" dxfId="262" priority="132" operator="equal">
      <formula>G9</formula>
    </cfRule>
  </conditionalFormatting>
  <conditionalFormatting sqref="K76">
    <cfRule type="cellIs" dxfId="261" priority="13" operator="notEqual">
      <formula>G76</formula>
    </cfRule>
    <cfRule type="cellIs" dxfId="260" priority="14" operator="equal">
      <formula>G76</formula>
    </cfRule>
  </conditionalFormatting>
  <conditionalFormatting sqref="K10">
    <cfRule type="cellIs" dxfId="259" priority="129" operator="notEqual">
      <formula>G10</formula>
    </cfRule>
    <cfRule type="cellIs" dxfId="258" priority="130" operator="equal">
      <formula>G10</formula>
    </cfRule>
  </conditionalFormatting>
  <conditionalFormatting sqref="K11">
    <cfRule type="cellIs" dxfId="257" priority="127" operator="notEqual">
      <formula>G11</formula>
    </cfRule>
    <cfRule type="cellIs" dxfId="256" priority="128" operator="equal">
      <formula>G11</formula>
    </cfRule>
  </conditionalFormatting>
  <conditionalFormatting sqref="K12">
    <cfRule type="cellIs" dxfId="255" priority="125" operator="notEqual">
      <formula>G12</formula>
    </cfRule>
    <cfRule type="cellIs" dxfId="254" priority="126" operator="equal">
      <formula>G12</formula>
    </cfRule>
  </conditionalFormatting>
  <conditionalFormatting sqref="K13">
    <cfRule type="cellIs" dxfId="253" priority="123" operator="notEqual">
      <formula>G13</formula>
    </cfRule>
    <cfRule type="cellIs" dxfId="252" priority="124" operator="equal">
      <formula>G13</formula>
    </cfRule>
  </conditionalFormatting>
  <conditionalFormatting sqref="K14">
    <cfRule type="cellIs" dxfId="251" priority="121" operator="notEqual">
      <formula>G14</formula>
    </cfRule>
    <cfRule type="cellIs" dxfId="250" priority="122" operator="equal">
      <formula>G14</formula>
    </cfRule>
  </conditionalFormatting>
  <conditionalFormatting sqref="K15">
    <cfRule type="cellIs" dxfId="249" priority="119" operator="notEqual">
      <formula>G15</formula>
    </cfRule>
    <cfRule type="cellIs" dxfId="248" priority="120" operator="equal">
      <formula>G15</formula>
    </cfRule>
  </conditionalFormatting>
  <conditionalFormatting sqref="K16">
    <cfRule type="cellIs" dxfId="247" priority="117" operator="notEqual">
      <formula>G16</formula>
    </cfRule>
    <cfRule type="cellIs" dxfId="246" priority="118" operator="equal">
      <formula>G16</formula>
    </cfRule>
  </conditionalFormatting>
  <conditionalFormatting sqref="K17">
    <cfRule type="cellIs" dxfId="245" priority="115" operator="notEqual">
      <formula>G17</formula>
    </cfRule>
    <cfRule type="cellIs" dxfId="244" priority="116" operator="equal">
      <formula>G17</formula>
    </cfRule>
  </conditionalFormatting>
  <conditionalFormatting sqref="K18">
    <cfRule type="cellIs" dxfId="243" priority="113" operator="notEqual">
      <formula>G18</formula>
    </cfRule>
    <cfRule type="cellIs" dxfId="242" priority="114" operator="equal">
      <formula>G18</formula>
    </cfRule>
  </conditionalFormatting>
  <conditionalFormatting sqref="K19">
    <cfRule type="cellIs" dxfId="241" priority="111" operator="notEqual">
      <formula>G19</formula>
    </cfRule>
    <cfRule type="cellIs" dxfId="240" priority="112" operator="equal">
      <formula>G19</formula>
    </cfRule>
  </conditionalFormatting>
  <conditionalFormatting sqref="K20">
    <cfRule type="cellIs" dxfId="239" priority="109" operator="notEqual">
      <formula>G20</formula>
    </cfRule>
    <cfRule type="cellIs" dxfId="238" priority="110" operator="equal">
      <formula>G20</formula>
    </cfRule>
  </conditionalFormatting>
  <conditionalFormatting sqref="K21">
    <cfRule type="cellIs" dxfId="237" priority="107" operator="notEqual">
      <formula>G21</formula>
    </cfRule>
    <cfRule type="cellIs" dxfId="236" priority="108" operator="equal">
      <formula>G21</formula>
    </cfRule>
  </conditionalFormatting>
  <conditionalFormatting sqref="K22">
    <cfRule type="cellIs" dxfId="235" priority="105" operator="notEqual">
      <formula>G22</formula>
    </cfRule>
    <cfRule type="cellIs" dxfId="234" priority="106" operator="equal">
      <formula>G22</formula>
    </cfRule>
  </conditionalFormatting>
  <conditionalFormatting sqref="K23">
    <cfRule type="cellIs" dxfId="233" priority="103" operator="notEqual">
      <formula>G23</formula>
    </cfRule>
    <cfRule type="cellIs" dxfId="232" priority="104" operator="equal">
      <formula>G23</formula>
    </cfRule>
  </conditionalFormatting>
  <conditionalFormatting sqref="K24">
    <cfRule type="cellIs" dxfId="231" priority="101" operator="notEqual">
      <formula>G24</formula>
    </cfRule>
    <cfRule type="cellIs" dxfId="230" priority="102" operator="equal">
      <formula>G24</formula>
    </cfRule>
  </conditionalFormatting>
  <conditionalFormatting sqref="K26">
    <cfRule type="cellIs" dxfId="229" priority="99" operator="notEqual">
      <formula>G26</formula>
    </cfRule>
    <cfRule type="cellIs" dxfId="228" priority="100" operator="equal">
      <formula>G26</formula>
    </cfRule>
  </conditionalFormatting>
  <conditionalFormatting sqref="K27">
    <cfRule type="cellIs" dxfId="227" priority="97" operator="notEqual">
      <formula>G27</formula>
    </cfRule>
    <cfRule type="cellIs" dxfId="226" priority="98" operator="equal">
      <formula>G27</formula>
    </cfRule>
  </conditionalFormatting>
  <conditionalFormatting sqref="K28">
    <cfRule type="cellIs" dxfId="225" priority="95" operator="notEqual">
      <formula>G28</formula>
    </cfRule>
    <cfRule type="cellIs" dxfId="224" priority="96" operator="equal">
      <formula>G28</formula>
    </cfRule>
  </conditionalFormatting>
  <conditionalFormatting sqref="K29">
    <cfRule type="cellIs" dxfId="223" priority="93" operator="notEqual">
      <formula>G29</formula>
    </cfRule>
    <cfRule type="cellIs" dxfId="222" priority="94" operator="equal">
      <formula>G29</formula>
    </cfRule>
  </conditionalFormatting>
  <conditionalFormatting sqref="K30">
    <cfRule type="cellIs" dxfId="221" priority="91" operator="notEqual">
      <formula>G30</formula>
    </cfRule>
    <cfRule type="cellIs" dxfId="220" priority="92" operator="equal">
      <formula>G30</formula>
    </cfRule>
  </conditionalFormatting>
  <conditionalFormatting sqref="K31">
    <cfRule type="cellIs" dxfId="219" priority="89" operator="notEqual">
      <formula>G31</formula>
    </cfRule>
    <cfRule type="cellIs" dxfId="218" priority="90" operator="equal">
      <formula>G31</formula>
    </cfRule>
  </conditionalFormatting>
  <conditionalFormatting sqref="K32">
    <cfRule type="cellIs" dxfId="217" priority="87" operator="notEqual">
      <formula>G32</formula>
    </cfRule>
    <cfRule type="cellIs" dxfId="216" priority="88" operator="equal">
      <formula>G32</formula>
    </cfRule>
  </conditionalFormatting>
  <conditionalFormatting sqref="K33">
    <cfRule type="cellIs" dxfId="215" priority="85" operator="notEqual">
      <formula>G33</formula>
    </cfRule>
    <cfRule type="cellIs" dxfId="214" priority="86" operator="equal">
      <formula>G33</formula>
    </cfRule>
  </conditionalFormatting>
  <conditionalFormatting sqref="K34">
    <cfRule type="cellIs" dxfId="213" priority="83" operator="notEqual">
      <formula>G34</formula>
    </cfRule>
    <cfRule type="cellIs" dxfId="212" priority="84" operator="equal">
      <formula>G34</formula>
    </cfRule>
  </conditionalFormatting>
  <conditionalFormatting sqref="K35">
    <cfRule type="cellIs" dxfId="211" priority="81" operator="notEqual">
      <formula>G35</formula>
    </cfRule>
    <cfRule type="cellIs" dxfId="210" priority="82" operator="equal">
      <formula>G35</formula>
    </cfRule>
  </conditionalFormatting>
  <conditionalFormatting sqref="K36">
    <cfRule type="cellIs" dxfId="209" priority="79" operator="notEqual">
      <formula>G36</formula>
    </cfRule>
    <cfRule type="cellIs" dxfId="208" priority="80" operator="equal">
      <formula>G36</formula>
    </cfRule>
  </conditionalFormatting>
  <conditionalFormatting sqref="K37">
    <cfRule type="cellIs" dxfId="207" priority="77" operator="notEqual">
      <formula>G37</formula>
    </cfRule>
    <cfRule type="cellIs" dxfId="206" priority="78" operator="equal">
      <formula>G37</formula>
    </cfRule>
  </conditionalFormatting>
  <conditionalFormatting sqref="K38">
    <cfRule type="cellIs" dxfId="205" priority="75" operator="notEqual">
      <formula>G38</formula>
    </cfRule>
    <cfRule type="cellIs" dxfId="204" priority="76" operator="equal">
      <formula>G38</formula>
    </cfRule>
  </conditionalFormatting>
  <conditionalFormatting sqref="K39">
    <cfRule type="cellIs" dxfId="203" priority="73" operator="notEqual">
      <formula>G39</formula>
    </cfRule>
    <cfRule type="cellIs" dxfId="202" priority="74" operator="equal">
      <formula>G39</formula>
    </cfRule>
  </conditionalFormatting>
  <conditionalFormatting sqref="K40">
    <cfRule type="cellIs" dxfId="201" priority="71" operator="notEqual">
      <formula>G40</formula>
    </cfRule>
    <cfRule type="cellIs" dxfId="200" priority="72" operator="equal">
      <formula>G40</formula>
    </cfRule>
  </conditionalFormatting>
  <conditionalFormatting sqref="K41">
    <cfRule type="cellIs" dxfId="199" priority="69" operator="notEqual">
      <formula>G41</formula>
    </cfRule>
    <cfRule type="cellIs" dxfId="198" priority="70" operator="equal">
      <formula>G41</formula>
    </cfRule>
  </conditionalFormatting>
  <conditionalFormatting sqref="K43">
    <cfRule type="cellIs" dxfId="197" priority="67" operator="notEqual">
      <formula>G43</formula>
    </cfRule>
    <cfRule type="cellIs" dxfId="196" priority="68" operator="equal">
      <formula>G43</formula>
    </cfRule>
  </conditionalFormatting>
  <conditionalFormatting sqref="K44">
    <cfRule type="cellIs" dxfId="195" priority="65" operator="notEqual">
      <formula>G44</formula>
    </cfRule>
    <cfRule type="cellIs" dxfId="194" priority="66" operator="equal">
      <formula>G44</formula>
    </cfRule>
  </conditionalFormatting>
  <conditionalFormatting sqref="K45">
    <cfRule type="cellIs" dxfId="193" priority="63" operator="notEqual">
      <formula>G45</formula>
    </cfRule>
    <cfRule type="cellIs" dxfId="192" priority="64" operator="equal">
      <formula>G45</formula>
    </cfRule>
  </conditionalFormatting>
  <conditionalFormatting sqref="K46">
    <cfRule type="cellIs" dxfId="191" priority="61" operator="notEqual">
      <formula>G46</formula>
    </cfRule>
    <cfRule type="cellIs" dxfId="190" priority="62" operator="equal">
      <formula>G46</formula>
    </cfRule>
  </conditionalFormatting>
  <conditionalFormatting sqref="K47">
    <cfRule type="cellIs" dxfId="189" priority="59" operator="notEqual">
      <formula>G47</formula>
    </cfRule>
    <cfRule type="cellIs" dxfId="188" priority="60" operator="equal">
      <formula>G47</formula>
    </cfRule>
  </conditionalFormatting>
  <conditionalFormatting sqref="K48">
    <cfRule type="cellIs" dxfId="187" priority="57" operator="notEqual">
      <formula>G48</formula>
    </cfRule>
    <cfRule type="cellIs" dxfId="186" priority="58" operator="equal">
      <formula>G48</formula>
    </cfRule>
  </conditionalFormatting>
  <conditionalFormatting sqref="K49">
    <cfRule type="cellIs" dxfId="185" priority="55" operator="notEqual">
      <formula>G49</formula>
    </cfRule>
    <cfRule type="cellIs" dxfId="184" priority="56" operator="equal">
      <formula>G49</formula>
    </cfRule>
  </conditionalFormatting>
  <conditionalFormatting sqref="K50">
    <cfRule type="cellIs" dxfId="183" priority="53" operator="notEqual">
      <formula>G50</formula>
    </cfRule>
    <cfRule type="cellIs" dxfId="182" priority="54" operator="equal">
      <formula>G50</formula>
    </cfRule>
  </conditionalFormatting>
  <conditionalFormatting sqref="K51">
    <cfRule type="cellIs" dxfId="181" priority="51" operator="notEqual">
      <formula>G51</formula>
    </cfRule>
    <cfRule type="cellIs" dxfId="180" priority="52" operator="equal">
      <formula>G51</formula>
    </cfRule>
  </conditionalFormatting>
  <conditionalFormatting sqref="K52">
    <cfRule type="cellIs" dxfId="179" priority="49" operator="notEqual">
      <formula>G52</formula>
    </cfRule>
    <cfRule type="cellIs" dxfId="178" priority="50" operator="equal">
      <formula>G52</formula>
    </cfRule>
  </conditionalFormatting>
  <conditionalFormatting sqref="K53">
    <cfRule type="cellIs" dxfId="177" priority="47" operator="notEqual">
      <formula>G53</formula>
    </cfRule>
    <cfRule type="cellIs" dxfId="176" priority="48" operator="equal">
      <formula>G53</formula>
    </cfRule>
  </conditionalFormatting>
  <conditionalFormatting sqref="K54">
    <cfRule type="cellIs" dxfId="175" priority="45" operator="notEqual">
      <formula>G54</formula>
    </cfRule>
    <cfRule type="cellIs" dxfId="174" priority="46" operator="equal">
      <formula>G54</formula>
    </cfRule>
  </conditionalFormatting>
  <conditionalFormatting sqref="K55">
    <cfRule type="cellIs" dxfId="173" priority="43" operator="notEqual">
      <formula>G55</formula>
    </cfRule>
    <cfRule type="cellIs" dxfId="172" priority="44" operator="equal">
      <formula>G55</formula>
    </cfRule>
  </conditionalFormatting>
  <conditionalFormatting sqref="K56">
    <cfRule type="cellIs" dxfId="171" priority="41" operator="notEqual">
      <formula>G56</formula>
    </cfRule>
    <cfRule type="cellIs" dxfId="170" priority="42" operator="equal">
      <formula>G56</formula>
    </cfRule>
  </conditionalFormatting>
  <conditionalFormatting sqref="K57">
    <cfRule type="cellIs" dxfId="169" priority="39" operator="notEqual">
      <formula>G57</formula>
    </cfRule>
    <cfRule type="cellIs" dxfId="168" priority="40" operator="equal">
      <formula>G57</formula>
    </cfRule>
  </conditionalFormatting>
  <conditionalFormatting sqref="K58">
    <cfRule type="cellIs" dxfId="167" priority="37" operator="notEqual">
      <formula>G58</formula>
    </cfRule>
    <cfRule type="cellIs" dxfId="166" priority="38" operator="equal">
      <formula>G58</formula>
    </cfRule>
  </conditionalFormatting>
  <conditionalFormatting sqref="K59">
    <cfRule type="cellIs" dxfId="165" priority="35" operator="notEqual">
      <formula>G59</formula>
    </cfRule>
    <cfRule type="cellIs" dxfId="164" priority="36" operator="equal">
      <formula>G59</formula>
    </cfRule>
  </conditionalFormatting>
  <conditionalFormatting sqref="K60">
    <cfRule type="cellIs" dxfId="163" priority="33" operator="notEqual">
      <formula>G60</formula>
    </cfRule>
    <cfRule type="cellIs" dxfId="162" priority="34" operator="equal">
      <formula>G60</formula>
    </cfRule>
  </conditionalFormatting>
  <conditionalFormatting sqref="K61">
    <cfRule type="cellIs" dxfId="161" priority="31" operator="notEqual">
      <formula>G61</formula>
    </cfRule>
    <cfRule type="cellIs" dxfId="160" priority="32" operator="equal">
      <formula>G61</formula>
    </cfRule>
  </conditionalFormatting>
  <conditionalFormatting sqref="K62">
    <cfRule type="cellIs" dxfId="159" priority="29" operator="notEqual">
      <formula>G62</formula>
    </cfRule>
    <cfRule type="cellIs" dxfId="158" priority="30" operator="equal">
      <formula>G62</formula>
    </cfRule>
  </conditionalFormatting>
  <conditionalFormatting sqref="K63">
    <cfRule type="cellIs" dxfId="157" priority="27" operator="notEqual">
      <formula>G63</formula>
    </cfRule>
    <cfRule type="cellIs" dxfId="156" priority="28" operator="equal">
      <formula>G63</formula>
    </cfRule>
  </conditionalFormatting>
  <conditionalFormatting sqref="K67">
    <cfRule type="cellIs" dxfId="155" priority="25" operator="notEqual">
      <formula>G67</formula>
    </cfRule>
    <cfRule type="cellIs" dxfId="154" priority="26" operator="equal">
      <formula>G67</formula>
    </cfRule>
  </conditionalFormatting>
  <conditionalFormatting sqref="K68">
    <cfRule type="cellIs" dxfId="153" priority="23" operator="notEqual">
      <formula>G68</formula>
    </cfRule>
    <cfRule type="cellIs" dxfId="152" priority="24" operator="equal">
      <formula>G68</formula>
    </cfRule>
  </conditionalFormatting>
  <conditionalFormatting sqref="K69">
    <cfRule type="cellIs" dxfId="151" priority="21" operator="notEqual">
      <formula>G69</formula>
    </cfRule>
    <cfRule type="cellIs" dxfId="150" priority="22" operator="equal">
      <formula>G69</formula>
    </cfRule>
  </conditionalFormatting>
  <conditionalFormatting sqref="K71">
    <cfRule type="cellIs" dxfId="149" priority="19" operator="notEqual">
      <formula>G71</formula>
    </cfRule>
    <cfRule type="cellIs" dxfId="148" priority="20" operator="equal">
      <formula>G71</formula>
    </cfRule>
  </conditionalFormatting>
  <conditionalFormatting sqref="K72">
    <cfRule type="cellIs" dxfId="147" priority="17" operator="notEqual">
      <formula>G72</formula>
    </cfRule>
    <cfRule type="cellIs" dxfId="146" priority="18" operator="equal">
      <formula>G72</formula>
    </cfRule>
  </conditionalFormatting>
  <conditionalFormatting sqref="K73">
    <cfRule type="cellIs" dxfId="145" priority="15" operator="notEqual">
      <formula>G73</formula>
    </cfRule>
    <cfRule type="cellIs" dxfId="144" priority="16" operator="equal">
      <formula>G73</formula>
    </cfRule>
  </conditionalFormatting>
  <conditionalFormatting sqref="G76">
    <cfRule type="cellIs" dxfId="143" priority="11" operator="notEqual">
      <formula>$G$77</formula>
    </cfRule>
    <cfRule type="cellIs" dxfId="14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6896BE5-A718-4CF8-A992-B933B023C0A4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5717C39-74FC-4692-BEDC-740D42763E7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F45D459-1FF2-49E9-8544-73CF771C3B3A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5A2FC82-16E5-48D8-9132-4572AB44DDD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D6C14E46-D698-4757-8B8B-4456D820A624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DA95B89-E0F0-48DF-8776-99468A7055FA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A6C6F59-1B90-4E74-90E5-D375485E6F1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D63ECE6-1342-44A8-8A68-8622DFF2426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A8CAF5F-B87E-49AC-A625-BDF63235ABD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05E4FE5-E9A5-492F-A02A-1EDE96DEF99C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172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1">
        <v>4237872.2699999996</v>
      </c>
      <c r="H8" s="10"/>
      <c r="I8" s="91">
        <v>2953721.5599999996</v>
      </c>
      <c r="J8" s="91">
        <v>1284150.71</v>
      </c>
      <c r="K8" s="91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2"/>
      <c r="H9" s="17"/>
      <c r="I9" s="92"/>
      <c r="J9" s="92"/>
      <c r="K9" s="91">
        <v>0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2">
        <v>12166.44</v>
      </c>
      <c r="H10" s="82" t="s">
        <v>15</v>
      </c>
      <c r="I10" s="92">
        <v>12166.44</v>
      </c>
      <c r="J10" s="92"/>
      <c r="K10" s="91">
        <v>12166.44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2">
        <v>677849.09</v>
      </c>
      <c r="H11" s="82" t="s">
        <v>15</v>
      </c>
      <c r="I11" s="92">
        <v>677849.09</v>
      </c>
      <c r="J11" s="92"/>
      <c r="K11" s="91">
        <v>677849.09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2"/>
      <c r="H12" s="17"/>
      <c r="I12" s="92"/>
      <c r="J12" s="92"/>
      <c r="K12" s="91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0">
        <v>1503613.1</v>
      </c>
      <c r="H13" s="17" t="s">
        <v>15</v>
      </c>
      <c r="I13" s="92">
        <v>1503613.1</v>
      </c>
      <c r="J13" s="92"/>
      <c r="K13" s="91">
        <v>1503613.1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2">
        <v>564809.12</v>
      </c>
      <c r="H14" s="17" t="s">
        <v>24</v>
      </c>
      <c r="I14" s="92"/>
      <c r="J14" s="92">
        <v>564809.12</v>
      </c>
      <c r="K14" s="91">
        <v>564809.12</v>
      </c>
      <c r="L14" s="18" t="s">
        <v>366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2"/>
      <c r="H15" s="17"/>
      <c r="I15" s="92"/>
      <c r="J15" s="92"/>
      <c r="K15" s="91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2">
        <v>139239.88</v>
      </c>
      <c r="H16" s="17" t="s">
        <v>15</v>
      </c>
      <c r="I16" s="92">
        <v>139239.88</v>
      </c>
      <c r="J16" s="92"/>
      <c r="K16" s="91">
        <v>139239.88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2">
        <v>0</v>
      </c>
      <c r="H17" s="17"/>
      <c r="I17" s="92"/>
      <c r="J17" s="92"/>
      <c r="K17" s="91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2">
        <v>621406.62</v>
      </c>
      <c r="H18" s="17" t="s">
        <v>24</v>
      </c>
      <c r="I18" s="92"/>
      <c r="J18" s="92">
        <v>621406.62</v>
      </c>
      <c r="K18" s="91">
        <v>621406.62</v>
      </c>
      <c r="L18" s="18" t="s">
        <v>367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3"/>
      <c r="H19" s="17"/>
      <c r="I19" s="93"/>
      <c r="J19" s="93"/>
      <c r="K19" s="91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620853.05000000005</v>
      </c>
      <c r="H20" s="17" t="s">
        <v>15</v>
      </c>
      <c r="I20" s="92">
        <v>620853.05000000005</v>
      </c>
      <c r="J20" s="92"/>
      <c r="K20" s="91">
        <v>620853.05000000005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2"/>
      <c r="H21" s="17"/>
      <c r="I21" s="92"/>
      <c r="J21" s="92"/>
      <c r="K21" s="91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2">
        <v>97934.97</v>
      </c>
      <c r="H22" s="17" t="s">
        <v>24</v>
      </c>
      <c r="I22" s="92"/>
      <c r="J22" s="92">
        <v>97934.97</v>
      </c>
      <c r="K22" s="91">
        <v>97934.97</v>
      </c>
      <c r="L22" s="18" t="s">
        <v>367</v>
      </c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2"/>
      <c r="H23" s="17"/>
      <c r="I23" s="92"/>
      <c r="J23" s="92"/>
      <c r="K23" s="91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4"/>
      <c r="H24" s="17"/>
      <c r="I24" s="94"/>
      <c r="J24" s="94"/>
      <c r="K24" s="91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1">
        <v>3566845.16</v>
      </c>
      <c r="H25" s="10"/>
      <c r="I25" s="91">
        <v>1445957.5300000003</v>
      </c>
      <c r="J25" s="91">
        <v>2120887.63</v>
      </c>
      <c r="K25" s="91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2"/>
      <c r="H26" s="17"/>
      <c r="I26" s="92"/>
      <c r="J26" s="92"/>
      <c r="K26" s="91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2"/>
      <c r="H27" s="17"/>
      <c r="I27" s="92"/>
      <c r="J27" s="92"/>
      <c r="K27" s="91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2">
        <v>809034.26</v>
      </c>
      <c r="H28" s="17" t="s">
        <v>15</v>
      </c>
      <c r="I28" s="92">
        <v>809034.26</v>
      </c>
      <c r="J28" s="92"/>
      <c r="K28" s="91">
        <v>809034.26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2">
        <v>376408.13</v>
      </c>
      <c r="H29" s="17" t="s">
        <v>15</v>
      </c>
      <c r="I29" s="92">
        <v>376408.13</v>
      </c>
      <c r="J29" s="92"/>
      <c r="K29" s="91">
        <v>376408.13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2"/>
      <c r="H30" s="17"/>
      <c r="I30" s="92"/>
      <c r="J30" s="92"/>
      <c r="K30" s="91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2">
        <v>260515.14</v>
      </c>
      <c r="H31" s="17" t="s">
        <v>15</v>
      </c>
      <c r="I31" s="92">
        <v>260515.14</v>
      </c>
      <c r="J31" s="92"/>
      <c r="K31" s="91">
        <v>260515.14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2">
        <v>364089.29</v>
      </c>
      <c r="H32" s="17" t="s">
        <v>24</v>
      </c>
      <c r="I32" s="92"/>
      <c r="J32" s="92">
        <v>364089.29</v>
      </c>
      <c r="K32" s="91">
        <v>364089.29</v>
      </c>
      <c r="L32" s="18" t="s">
        <v>209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2">
        <v>487817.11</v>
      </c>
      <c r="H33" s="17" t="s">
        <v>24</v>
      </c>
      <c r="I33" s="92"/>
      <c r="J33" s="92">
        <v>487817.11</v>
      </c>
      <c r="K33" s="91">
        <v>487817.11</v>
      </c>
      <c r="L33" s="18" t="s">
        <v>209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2"/>
      <c r="H34" s="17"/>
      <c r="I34" s="92"/>
      <c r="J34" s="92"/>
      <c r="K34" s="91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2"/>
      <c r="H35" s="17"/>
      <c r="I35" s="92"/>
      <c r="J35" s="92"/>
      <c r="K35" s="91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2"/>
      <c r="H36" s="17"/>
      <c r="I36" s="92"/>
      <c r="J36" s="92"/>
      <c r="K36" s="91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2">
        <v>658688.54</v>
      </c>
      <c r="H37" s="17" t="s">
        <v>24</v>
      </c>
      <c r="I37" s="92"/>
      <c r="J37" s="92">
        <v>658688.54</v>
      </c>
      <c r="K37" s="91">
        <v>658688.54</v>
      </c>
      <c r="L37" s="18" t="s">
        <v>368</v>
      </c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2"/>
      <c r="H38" s="17"/>
      <c r="I38" s="92"/>
      <c r="J38" s="92"/>
      <c r="K38" s="91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2"/>
      <c r="H39" s="17"/>
      <c r="I39" s="92"/>
      <c r="J39" s="92"/>
      <c r="K39" s="91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2">
        <v>444579.17</v>
      </c>
      <c r="H40" s="17" t="s">
        <v>24</v>
      </c>
      <c r="I40" s="92"/>
      <c r="J40" s="92">
        <v>444579.17</v>
      </c>
      <c r="K40" s="91">
        <v>444579.17</v>
      </c>
      <c r="L40" s="18" t="s">
        <v>210</v>
      </c>
    </row>
    <row r="41" spans="1:12" ht="30" x14ac:dyDescent="0.25">
      <c r="A41" s="10"/>
      <c r="B41" s="10"/>
      <c r="C41" s="11" t="s">
        <v>80</v>
      </c>
      <c r="D41" s="10"/>
      <c r="E41" s="10"/>
      <c r="F41" s="10" t="s">
        <v>81</v>
      </c>
      <c r="G41" s="92">
        <v>165713.51999999999</v>
      </c>
      <c r="H41" s="17" t="s">
        <v>24</v>
      </c>
      <c r="I41" s="92"/>
      <c r="J41" s="92">
        <v>165713.51999999999</v>
      </c>
      <c r="K41" s="91">
        <v>165713.51999999999</v>
      </c>
      <c r="L41" s="18" t="s">
        <v>369</v>
      </c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1">
        <v>13526435.129999999</v>
      </c>
      <c r="H42" s="10"/>
      <c r="I42" s="91">
        <v>4112129.35</v>
      </c>
      <c r="J42" s="91">
        <v>9414305.7800000012</v>
      </c>
      <c r="K42" s="91"/>
      <c r="L42" s="15"/>
    </row>
    <row r="43" spans="1:12" ht="30" x14ac:dyDescent="0.25">
      <c r="A43" s="10"/>
      <c r="B43" s="10"/>
      <c r="C43" s="11" t="s">
        <v>84</v>
      </c>
      <c r="D43" s="10"/>
      <c r="E43" s="10"/>
      <c r="F43" s="10" t="s">
        <v>85</v>
      </c>
      <c r="G43" s="92">
        <v>6524690.9299999997</v>
      </c>
      <c r="H43" s="17" t="s">
        <v>24</v>
      </c>
      <c r="I43" s="92"/>
      <c r="J43" s="92">
        <v>6524690.9299999997</v>
      </c>
      <c r="K43" s="91">
        <v>6524690.9299999997</v>
      </c>
      <c r="L43" s="18" t="s">
        <v>370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2"/>
      <c r="H44" s="17"/>
      <c r="I44" s="92"/>
      <c r="J44" s="92"/>
      <c r="K44" s="91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2"/>
      <c r="H45" s="17"/>
      <c r="I45" s="92"/>
      <c r="J45" s="92"/>
      <c r="K45" s="91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2"/>
      <c r="H46" s="17"/>
      <c r="I46" s="92"/>
      <c r="J46" s="92"/>
      <c r="K46" s="91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2">
        <v>3432179</v>
      </c>
      <c r="H47" s="17" t="s">
        <v>15</v>
      </c>
      <c r="I47" s="92">
        <v>3432179</v>
      </c>
      <c r="J47" s="92"/>
      <c r="K47" s="91">
        <v>3432179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2"/>
      <c r="H48" s="17"/>
      <c r="I48" s="92"/>
      <c r="J48" s="92"/>
      <c r="K48" s="91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2">
        <v>302213.19</v>
      </c>
      <c r="H49" s="17" t="s">
        <v>15</v>
      </c>
      <c r="I49" s="92">
        <v>302213.19</v>
      </c>
      <c r="J49" s="92"/>
      <c r="K49" s="91">
        <v>302213.19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2"/>
      <c r="H50" s="17"/>
      <c r="I50" s="92"/>
      <c r="J50" s="92"/>
      <c r="K50" s="91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2"/>
      <c r="H51" s="17"/>
      <c r="I51" s="92"/>
      <c r="J51" s="92"/>
      <c r="K51" s="91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2"/>
      <c r="H52" s="17"/>
      <c r="I52" s="92"/>
      <c r="J52" s="92"/>
      <c r="K52" s="91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2">
        <v>187683.02</v>
      </c>
      <c r="H53" s="17" t="s">
        <v>15</v>
      </c>
      <c r="I53" s="92">
        <v>187683.02</v>
      </c>
      <c r="J53" s="92"/>
      <c r="K53" s="91">
        <v>187683.02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2">
        <v>710997.46</v>
      </c>
      <c r="H54" s="17" t="s">
        <v>24</v>
      </c>
      <c r="I54" s="92"/>
      <c r="J54" s="92">
        <v>710997.46</v>
      </c>
      <c r="K54" s="91">
        <v>710997.46</v>
      </c>
      <c r="L54" s="18" t="s">
        <v>211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2"/>
      <c r="H55" s="17"/>
      <c r="I55" s="92"/>
      <c r="J55" s="92"/>
      <c r="K55" s="91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2"/>
      <c r="H56" s="17"/>
      <c r="I56" s="92"/>
      <c r="J56" s="92"/>
      <c r="K56" s="91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2"/>
      <c r="H57" s="17"/>
      <c r="I57" s="92"/>
      <c r="J57" s="92"/>
      <c r="K57" s="91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2"/>
      <c r="H58" s="17"/>
      <c r="I58" s="92"/>
      <c r="J58" s="92"/>
      <c r="K58" s="91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2">
        <v>2011198.77</v>
      </c>
      <c r="H59" s="17" t="s">
        <v>24</v>
      </c>
      <c r="I59" s="92"/>
      <c r="J59" s="92">
        <v>2011198.77</v>
      </c>
      <c r="K59" s="91">
        <v>2011198.77</v>
      </c>
      <c r="L59" s="81" t="s">
        <v>371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2">
        <v>859.83</v>
      </c>
      <c r="H60" s="17" t="s">
        <v>24</v>
      </c>
      <c r="I60" s="92"/>
      <c r="J60" s="92">
        <v>859.83</v>
      </c>
      <c r="K60" s="91">
        <v>859.83</v>
      </c>
      <c r="L60" s="18" t="s">
        <v>372</v>
      </c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2">
        <v>190054.14</v>
      </c>
      <c r="H61" s="17" t="s">
        <v>15</v>
      </c>
      <c r="I61" s="92">
        <v>190054.14</v>
      </c>
      <c r="J61" s="92"/>
      <c r="K61" s="91">
        <v>190054.14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2">
        <v>166558.79000000004</v>
      </c>
      <c r="H62" s="17" t="s">
        <v>24</v>
      </c>
      <c r="I62" s="92"/>
      <c r="J62" s="92">
        <v>166558.79000000004</v>
      </c>
      <c r="K62" s="91">
        <v>166558.79000000004</v>
      </c>
      <c r="L62" s="18" t="s">
        <v>373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2"/>
      <c r="H63" s="17"/>
      <c r="I63" s="92"/>
      <c r="J63" s="92"/>
      <c r="K63" s="91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1"/>
      <c r="H64" s="10"/>
      <c r="I64" s="91"/>
      <c r="J64" s="91"/>
      <c r="K64" s="91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1"/>
      <c r="H65" s="10"/>
      <c r="I65" s="91"/>
      <c r="J65" s="91"/>
      <c r="K65" s="91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1">
        <v>2447454.1</v>
      </c>
      <c r="H66" s="10"/>
      <c r="I66" s="91">
        <v>887010.55999999994</v>
      </c>
      <c r="J66" s="91">
        <v>1560443.54</v>
      </c>
      <c r="K66" s="91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2">
        <v>887010.55999999994</v>
      </c>
      <c r="H67" s="17" t="s">
        <v>15</v>
      </c>
      <c r="I67" s="92">
        <v>887010.55999999994</v>
      </c>
      <c r="J67" s="92"/>
      <c r="K67" s="91">
        <v>887010.55999999994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2"/>
      <c r="H68" s="17"/>
      <c r="I68" s="92"/>
      <c r="J68" s="92"/>
      <c r="K68" s="91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2">
        <v>1560443.54</v>
      </c>
      <c r="H69" s="17" t="s">
        <v>24</v>
      </c>
      <c r="I69" s="92"/>
      <c r="J69" s="92">
        <v>1560443.54</v>
      </c>
      <c r="K69" s="91">
        <v>1560443.54</v>
      </c>
      <c r="L69" s="18" t="s">
        <v>212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1">
        <v>5089075.2300000004</v>
      </c>
      <c r="H70" s="10"/>
      <c r="I70" s="91">
        <v>3179141.4299999997</v>
      </c>
      <c r="J70" s="91">
        <v>1909933.8</v>
      </c>
      <c r="K70" s="91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2">
        <v>136934.19</v>
      </c>
      <c r="H71" s="17" t="s">
        <v>15</v>
      </c>
      <c r="I71" s="92">
        <v>136934.19</v>
      </c>
      <c r="J71" s="92"/>
      <c r="K71" s="91">
        <v>136934.19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2">
        <v>4305431.91</v>
      </c>
      <c r="H72" s="17" t="s">
        <v>59</v>
      </c>
      <c r="I72" s="92">
        <v>2395498.11</v>
      </c>
      <c r="J72" s="92">
        <v>1909933.8</v>
      </c>
      <c r="K72" s="91">
        <v>4305431.91</v>
      </c>
      <c r="L72" s="18" t="s">
        <v>374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2">
        <v>646709.13</v>
      </c>
      <c r="H73" s="17" t="s">
        <v>15</v>
      </c>
      <c r="I73" s="92">
        <v>646709.13</v>
      </c>
      <c r="J73" s="92"/>
      <c r="K73" s="91">
        <v>646709.13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28867681.890000001</v>
      </c>
      <c r="H76" s="26"/>
      <c r="I76" s="95">
        <v>12577960.43</v>
      </c>
      <c r="J76" s="95">
        <v>16289721.460000001</v>
      </c>
      <c r="K76" s="91">
        <v>28867681.890000001</v>
      </c>
      <c r="L76" s="27"/>
    </row>
    <row r="77" spans="1:12" ht="15.75" x14ac:dyDescent="0.25">
      <c r="F77" s="84" t="s">
        <v>200</v>
      </c>
      <c r="G77" s="96">
        <v>28867681.890000004</v>
      </c>
      <c r="H77" s="14"/>
      <c r="I77" s="86">
        <v>0.4357107882069709</v>
      </c>
      <c r="J77" s="86">
        <v>0.56428921179302904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'[54]CA2 Detail'!$V$121-'[54]CA2 Detail'!$I$203</f>
        <v>167684692.56100002</v>
      </c>
      <c r="J83" s="88">
        <v>7.5009592336070949E-2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" priority="119" operator="notEqual">
      <formula>G15</formula>
    </cfRule>
    <cfRule type="cellIs" dxfId="130" priority="120" operator="equal">
      <formula>G15</formula>
    </cfRule>
  </conditionalFormatting>
  <conditionalFormatting sqref="K16">
    <cfRule type="cellIs" dxfId="129" priority="117" operator="notEqual">
      <formula>G16</formula>
    </cfRule>
    <cfRule type="cellIs" dxfId="128" priority="118" operator="equal">
      <formula>G16</formula>
    </cfRule>
  </conditionalFormatting>
  <conditionalFormatting sqref="K17">
    <cfRule type="cellIs" dxfId="127" priority="115" operator="notEqual">
      <formula>G17</formula>
    </cfRule>
    <cfRule type="cellIs" dxfId="126" priority="116" operator="equal">
      <formula>G17</formula>
    </cfRule>
  </conditionalFormatting>
  <conditionalFormatting sqref="K18">
    <cfRule type="cellIs" dxfId="125" priority="113" operator="notEqual">
      <formula>G18</formula>
    </cfRule>
    <cfRule type="cellIs" dxfId="124" priority="114" operator="equal">
      <formula>G18</formula>
    </cfRule>
  </conditionalFormatting>
  <conditionalFormatting sqref="K19">
    <cfRule type="cellIs" dxfId="123" priority="111" operator="notEqual">
      <formula>G19</formula>
    </cfRule>
    <cfRule type="cellIs" dxfId="122" priority="112" operator="equal">
      <formula>G19</formula>
    </cfRule>
  </conditionalFormatting>
  <conditionalFormatting sqref="K20">
    <cfRule type="cellIs" dxfId="121" priority="109" operator="notEqual">
      <formula>G20</formula>
    </cfRule>
    <cfRule type="cellIs" dxfId="120" priority="110" operator="equal">
      <formula>G20</formula>
    </cfRule>
  </conditionalFormatting>
  <conditionalFormatting sqref="K21">
    <cfRule type="cellIs" dxfId="119" priority="107" operator="notEqual">
      <formula>G21</formula>
    </cfRule>
    <cfRule type="cellIs" dxfId="118" priority="108" operator="equal">
      <formula>G21</formula>
    </cfRule>
  </conditionalFormatting>
  <conditionalFormatting sqref="K22">
    <cfRule type="cellIs" dxfId="117" priority="105" operator="notEqual">
      <formula>G22</formula>
    </cfRule>
    <cfRule type="cellIs" dxfId="116" priority="106" operator="equal">
      <formula>G22</formula>
    </cfRule>
  </conditionalFormatting>
  <conditionalFormatting sqref="K23">
    <cfRule type="cellIs" dxfId="115" priority="103" operator="notEqual">
      <formula>G23</formula>
    </cfRule>
    <cfRule type="cellIs" dxfId="114" priority="104" operator="equal">
      <formula>G23</formula>
    </cfRule>
  </conditionalFormatting>
  <conditionalFormatting sqref="K24">
    <cfRule type="cellIs" dxfId="113" priority="101" operator="notEqual">
      <formula>G24</formula>
    </cfRule>
    <cfRule type="cellIs" dxfId="112" priority="102" operator="equal">
      <formula>G24</formula>
    </cfRule>
  </conditionalFormatting>
  <conditionalFormatting sqref="K26">
    <cfRule type="cellIs" dxfId="111" priority="99" operator="notEqual">
      <formula>G26</formula>
    </cfRule>
    <cfRule type="cellIs" dxfId="110" priority="100" operator="equal">
      <formula>G26</formula>
    </cfRule>
  </conditionalFormatting>
  <conditionalFormatting sqref="K27">
    <cfRule type="cellIs" dxfId="109" priority="97" operator="notEqual">
      <formula>G27</formula>
    </cfRule>
    <cfRule type="cellIs" dxfId="108" priority="98" operator="equal">
      <formula>G27</formula>
    </cfRule>
  </conditionalFormatting>
  <conditionalFormatting sqref="K28">
    <cfRule type="cellIs" dxfId="107" priority="95" operator="notEqual">
      <formula>G28</formula>
    </cfRule>
    <cfRule type="cellIs" dxfId="106" priority="96" operator="equal">
      <formula>G28</formula>
    </cfRule>
  </conditionalFormatting>
  <conditionalFormatting sqref="K29">
    <cfRule type="cellIs" dxfId="105" priority="93" operator="notEqual">
      <formula>G29</formula>
    </cfRule>
    <cfRule type="cellIs" dxfId="104" priority="94" operator="equal">
      <formula>G29</formula>
    </cfRule>
  </conditionalFormatting>
  <conditionalFormatting sqref="K30">
    <cfRule type="cellIs" dxfId="103" priority="91" operator="notEqual">
      <formula>G30</formula>
    </cfRule>
    <cfRule type="cellIs" dxfId="102" priority="92" operator="equal">
      <formula>G30</formula>
    </cfRule>
  </conditionalFormatting>
  <conditionalFormatting sqref="K31">
    <cfRule type="cellIs" dxfId="101" priority="89" operator="notEqual">
      <formula>G31</formula>
    </cfRule>
    <cfRule type="cellIs" dxfId="100" priority="90" operator="equal">
      <formula>G31</formula>
    </cfRule>
  </conditionalFormatting>
  <conditionalFormatting sqref="K32">
    <cfRule type="cellIs" dxfId="99" priority="87" operator="notEqual">
      <formula>G32</formula>
    </cfRule>
    <cfRule type="cellIs" dxfId="98" priority="88" operator="equal">
      <formula>G32</formula>
    </cfRule>
  </conditionalFormatting>
  <conditionalFormatting sqref="K33">
    <cfRule type="cellIs" dxfId="97" priority="85" operator="notEqual">
      <formula>G33</formula>
    </cfRule>
    <cfRule type="cellIs" dxfId="96" priority="86" operator="equal">
      <formula>G33</formula>
    </cfRule>
  </conditionalFormatting>
  <conditionalFormatting sqref="K34">
    <cfRule type="cellIs" dxfId="95" priority="83" operator="notEqual">
      <formula>G34</formula>
    </cfRule>
    <cfRule type="cellIs" dxfId="94" priority="84" operator="equal">
      <formula>G34</formula>
    </cfRule>
  </conditionalFormatting>
  <conditionalFormatting sqref="K35">
    <cfRule type="cellIs" dxfId="93" priority="81" operator="notEqual">
      <formula>G35</formula>
    </cfRule>
    <cfRule type="cellIs" dxfId="92" priority="82" operator="equal">
      <formula>G35</formula>
    </cfRule>
  </conditionalFormatting>
  <conditionalFormatting sqref="K36">
    <cfRule type="cellIs" dxfId="91" priority="79" operator="notEqual">
      <formula>G36</formula>
    </cfRule>
    <cfRule type="cellIs" dxfId="90" priority="80" operator="equal">
      <formula>G36</formula>
    </cfRule>
  </conditionalFormatting>
  <conditionalFormatting sqref="K37">
    <cfRule type="cellIs" dxfId="89" priority="77" operator="notEqual">
      <formula>G37</formula>
    </cfRule>
    <cfRule type="cellIs" dxfId="88" priority="78" operator="equal">
      <formula>G37</formula>
    </cfRule>
  </conditionalFormatting>
  <conditionalFormatting sqref="K38">
    <cfRule type="cellIs" dxfId="87" priority="75" operator="notEqual">
      <formula>G38</formula>
    </cfRule>
    <cfRule type="cellIs" dxfId="86" priority="76" operator="equal">
      <formula>G38</formula>
    </cfRule>
  </conditionalFormatting>
  <conditionalFormatting sqref="K39">
    <cfRule type="cellIs" dxfId="85" priority="73" operator="notEqual">
      <formula>G39</formula>
    </cfRule>
    <cfRule type="cellIs" dxfId="84" priority="74" operator="equal">
      <formula>G39</formula>
    </cfRule>
  </conditionalFormatting>
  <conditionalFormatting sqref="K40">
    <cfRule type="cellIs" dxfId="83" priority="71" operator="notEqual">
      <formula>G40</formula>
    </cfRule>
    <cfRule type="cellIs" dxfId="82" priority="72" operator="equal">
      <formula>G40</formula>
    </cfRule>
  </conditionalFormatting>
  <conditionalFormatting sqref="K41">
    <cfRule type="cellIs" dxfId="81" priority="69" operator="notEqual">
      <formula>G41</formula>
    </cfRule>
    <cfRule type="cellIs" dxfId="80" priority="70" operator="equal">
      <formula>G41</formula>
    </cfRule>
  </conditionalFormatting>
  <conditionalFormatting sqref="K43">
    <cfRule type="cellIs" dxfId="79" priority="67" operator="notEqual">
      <formula>G43</formula>
    </cfRule>
    <cfRule type="cellIs" dxfId="78" priority="68" operator="equal">
      <formula>G43</formula>
    </cfRule>
  </conditionalFormatting>
  <conditionalFormatting sqref="K44">
    <cfRule type="cellIs" dxfId="77" priority="65" operator="notEqual">
      <formula>G44</formula>
    </cfRule>
    <cfRule type="cellIs" dxfId="76" priority="66" operator="equal">
      <formula>G44</formula>
    </cfRule>
  </conditionalFormatting>
  <conditionalFormatting sqref="K45">
    <cfRule type="cellIs" dxfId="75" priority="63" operator="notEqual">
      <formula>G45</formula>
    </cfRule>
    <cfRule type="cellIs" dxfId="74" priority="64" operator="equal">
      <formula>G45</formula>
    </cfRule>
  </conditionalFormatting>
  <conditionalFormatting sqref="K46">
    <cfRule type="cellIs" dxfId="73" priority="61" operator="notEqual">
      <formula>G46</formula>
    </cfRule>
    <cfRule type="cellIs" dxfId="72" priority="62" operator="equal">
      <formula>G46</formula>
    </cfRule>
  </conditionalFormatting>
  <conditionalFormatting sqref="K47">
    <cfRule type="cellIs" dxfId="71" priority="59" operator="notEqual">
      <formula>G47</formula>
    </cfRule>
    <cfRule type="cellIs" dxfId="70" priority="60" operator="equal">
      <formula>G47</formula>
    </cfRule>
  </conditionalFormatting>
  <conditionalFormatting sqref="K48">
    <cfRule type="cellIs" dxfId="69" priority="57" operator="notEqual">
      <formula>G48</formula>
    </cfRule>
    <cfRule type="cellIs" dxfId="68" priority="58" operator="equal">
      <formula>G48</formula>
    </cfRule>
  </conditionalFormatting>
  <conditionalFormatting sqref="K49">
    <cfRule type="cellIs" dxfId="67" priority="55" operator="notEqual">
      <formula>G49</formula>
    </cfRule>
    <cfRule type="cellIs" dxfId="66" priority="56" operator="equal">
      <formula>G49</formula>
    </cfRule>
  </conditionalFormatting>
  <conditionalFormatting sqref="K50">
    <cfRule type="cellIs" dxfId="65" priority="53" operator="notEqual">
      <formula>G50</formula>
    </cfRule>
    <cfRule type="cellIs" dxfId="64" priority="54" operator="equal">
      <formula>G50</formula>
    </cfRule>
  </conditionalFormatting>
  <conditionalFormatting sqref="K51">
    <cfRule type="cellIs" dxfId="63" priority="51" operator="notEqual">
      <formula>G51</formula>
    </cfRule>
    <cfRule type="cellIs" dxfId="62" priority="52" operator="equal">
      <formula>G51</formula>
    </cfRule>
  </conditionalFormatting>
  <conditionalFormatting sqref="K52">
    <cfRule type="cellIs" dxfId="61" priority="49" operator="notEqual">
      <formula>G52</formula>
    </cfRule>
    <cfRule type="cellIs" dxfId="60" priority="50" operator="equal">
      <formula>G52</formula>
    </cfRule>
  </conditionalFormatting>
  <conditionalFormatting sqref="K53">
    <cfRule type="cellIs" dxfId="59" priority="47" operator="notEqual">
      <formula>G53</formula>
    </cfRule>
    <cfRule type="cellIs" dxfId="58" priority="48" operator="equal">
      <formula>G53</formula>
    </cfRule>
  </conditionalFormatting>
  <conditionalFormatting sqref="K54">
    <cfRule type="cellIs" dxfId="57" priority="45" operator="notEqual">
      <formula>G54</formula>
    </cfRule>
    <cfRule type="cellIs" dxfId="56" priority="46" operator="equal">
      <formula>G54</formula>
    </cfRule>
  </conditionalFormatting>
  <conditionalFormatting sqref="K55">
    <cfRule type="cellIs" dxfId="55" priority="43" operator="notEqual">
      <formula>G55</formula>
    </cfRule>
    <cfRule type="cellIs" dxfId="54" priority="44" operator="equal">
      <formula>G55</formula>
    </cfRule>
  </conditionalFormatting>
  <conditionalFormatting sqref="K56">
    <cfRule type="cellIs" dxfId="53" priority="41" operator="notEqual">
      <formula>G56</formula>
    </cfRule>
    <cfRule type="cellIs" dxfId="52" priority="42" operator="equal">
      <formula>G56</formula>
    </cfRule>
  </conditionalFormatting>
  <conditionalFormatting sqref="K57">
    <cfRule type="cellIs" dxfId="51" priority="39" operator="notEqual">
      <formula>G57</formula>
    </cfRule>
    <cfRule type="cellIs" dxfId="50" priority="40" operator="equal">
      <formula>G57</formula>
    </cfRule>
  </conditionalFormatting>
  <conditionalFormatting sqref="K58">
    <cfRule type="cellIs" dxfId="49" priority="37" operator="notEqual">
      <formula>G58</formula>
    </cfRule>
    <cfRule type="cellIs" dxfId="48" priority="38" operator="equal">
      <formula>G58</formula>
    </cfRule>
  </conditionalFormatting>
  <conditionalFormatting sqref="K59">
    <cfRule type="cellIs" dxfId="47" priority="35" operator="notEqual">
      <formula>G59</formula>
    </cfRule>
    <cfRule type="cellIs" dxfId="46" priority="36" operator="equal">
      <formula>G59</formula>
    </cfRule>
  </conditionalFormatting>
  <conditionalFormatting sqref="K60">
    <cfRule type="cellIs" dxfId="45" priority="33" operator="notEqual">
      <formula>G60</formula>
    </cfRule>
    <cfRule type="cellIs" dxfId="44" priority="34" operator="equal">
      <formula>G60</formula>
    </cfRule>
  </conditionalFormatting>
  <conditionalFormatting sqref="K61">
    <cfRule type="cellIs" dxfId="43" priority="31" operator="notEqual">
      <formula>G61</formula>
    </cfRule>
    <cfRule type="cellIs" dxfId="42" priority="32" operator="equal">
      <formula>G61</formula>
    </cfRule>
  </conditionalFormatting>
  <conditionalFormatting sqref="K62">
    <cfRule type="cellIs" dxfId="41" priority="29" operator="notEqual">
      <formula>G62</formula>
    </cfRule>
    <cfRule type="cellIs" dxfId="40" priority="30" operator="equal">
      <formula>G62</formula>
    </cfRule>
  </conditionalFormatting>
  <conditionalFormatting sqref="K63">
    <cfRule type="cellIs" dxfId="39" priority="27" operator="notEqual">
      <formula>G63</formula>
    </cfRule>
    <cfRule type="cellIs" dxfId="38" priority="28" operator="equal">
      <formula>G63</formula>
    </cfRule>
  </conditionalFormatting>
  <conditionalFormatting sqref="K67">
    <cfRule type="cellIs" dxfId="37" priority="25" operator="notEqual">
      <formula>G67</formula>
    </cfRule>
    <cfRule type="cellIs" dxfId="36" priority="26" operator="equal">
      <formula>G67</formula>
    </cfRule>
  </conditionalFormatting>
  <conditionalFormatting sqref="K68">
    <cfRule type="cellIs" dxfId="35" priority="23" operator="notEqual">
      <formula>G68</formula>
    </cfRule>
    <cfRule type="cellIs" dxfId="34" priority="24" operator="equal">
      <formula>G68</formula>
    </cfRule>
  </conditionalFormatting>
  <conditionalFormatting sqref="K69">
    <cfRule type="cellIs" dxfId="33" priority="21" operator="notEqual">
      <formula>G69</formula>
    </cfRule>
    <cfRule type="cellIs" dxfId="32" priority="22" operator="equal">
      <formula>G69</formula>
    </cfRule>
  </conditionalFormatting>
  <conditionalFormatting sqref="K71">
    <cfRule type="cellIs" dxfId="31" priority="19" operator="notEqual">
      <formula>G71</formula>
    </cfRule>
    <cfRule type="cellIs" dxfId="30" priority="20" operator="equal">
      <formula>G71</formula>
    </cfRule>
  </conditionalFormatting>
  <conditionalFormatting sqref="K72">
    <cfRule type="cellIs" dxfId="29" priority="17" operator="notEqual">
      <formula>G72</formula>
    </cfRule>
    <cfRule type="cellIs" dxfId="28" priority="18" operator="equal">
      <formula>G72</formula>
    </cfRule>
  </conditionalFormatting>
  <conditionalFormatting sqref="K73">
    <cfRule type="cellIs" dxfId="27" priority="15" operator="notEqual">
      <formula>G73</formula>
    </cfRule>
    <cfRule type="cellIs" dxfId="26" priority="16" operator="equal">
      <formula>G73</formula>
    </cfRule>
  </conditionalFormatting>
  <conditionalFormatting sqref="K76">
    <cfRule type="cellIs" dxfId="25" priority="13" operator="notEqual">
      <formula>G76</formula>
    </cfRule>
    <cfRule type="cellIs" dxfId="24" priority="14" operator="equal">
      <formula>G76</formula>
    </cfRule>
  </conditionalFormatting>
  <conditionalFormatting sqref="K9">
    <cfRule type="cellIs" dxfId="23" priority="131" operator="notEqual">
      <formula>G9</formula>
    </cfRule>
    <cfRule type="cellIs" dxfId="22" priority="132" operator="equal">
      <formula>G9</formula>
    </cfRule>
  </conditionalFormatting>
  <conditionalFormatting sqref="K10">
    <cfRule type="cellIs" dxfId="21" priority="129" operator="notEqual">
      <formula>G10</formula>
    </cfRule>
    <cfRule type="cellIs" dxfId="20" priority="130" operator="equal">
      <formula>G10</formula>
    </cfRule>
  </conditionalFormatting>
  <conditionalFormatting sqref="K11">
    <cfRule type="cellIs" dxfId="19" priority="127" operator="notEqual">
      <formula>G11</formula>
    </cfRule>
    <cfRule type="cellIs" dxfId="18" priority="128" operator="equal">
      <formula>G11</formula>
    </cfRule>
  </conditionalFormatting>
  <conditionalFormatting sqref="K12">
    <cfRule type="cellIs" dxfId="17" priority="125" operator="notEqual">
      <formula>G12</formula>
    </cfRule>
    <cfRule type="cellIs" dxfId="16" priority="126" operator="equal">
      <formula>G12</formula>
    </cfRule>
  </conditionalFormatting>
  <conditionalFormatting sqref="K13">
    <cfRule type="cellIs" dxfId="15" priority="123" operator="notEqual">
      <formula>G13</formula>
    </cfRule>
    <cfRule type="cellIs" dxfId="14" priority="124" operator="equal">
      <formula>G13</formula>
    </cfRule>
  </conditionalFormatting>
  <conditionalFormatting sqref="K14">
    <cfRule type="cellIs" dxfId="13" priority="121" operator="notEqual">
      <formula>G14</formula>
    </cfRule>
    <cfRule type="cellIs" dxfId="12" priority="122" operator="equal">
      <formula>G14</formula>
    </cfRule>
  </conditionalFormatting>
  <conditionalFormatting sqref="G76">
    <cfRule type="cellIs" dxfId="11" priority="11" operator="notEqual">
      <formula>$G$77</formula>
    </cfRule>
    <cfRule type="cellIs" dxfId="1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908051A-74CA-4EBB-BA7E-91B55C2EA66D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E66EFBF-18A5-41A3-BF5F-2C979361F36C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CB76F97D-E81A-4D4D-AD3F-03B2E5343471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43DD49-7066-400A-97BB-243F9C38AE7B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87F9B8F-6BE6-47B6-B7EA-098306FF62EC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4DF45E3-F971-40A1-BC7E-C49998B3F95A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4C3B7B20-9174-4B7B-9188-E06AFE6642B5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7A5D7DA-C435-4F43-8C92-3412E70230C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4AEB02A-0993-46E0-BC6D-485A4DAFF9E6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0EC5BF9-F9BC-4EC4-AA5C-C67E230BE18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69.85546875" style="1" customWidth="1"/>
    <col min="7" max="7" width="16.28515625" style="1" bestFit="1" customWidth="1"/>
    <col min="8" max="8" width="18" style="1" hidden="1" customWidth="1"/>
    <col min="9" max="9" width="22.140625" style="1" bestFit="1" customWidth="1"/>
    <col min="10" max="10" width="16.7109375" style="1" bestFit="1" customWidth="1"/>
    <col min="11" max="11" width="16.28515625" style="1" hidden="1" customWidth="1"/>
    <col min="12" max="12" width="82.5703125" style="1" hidden="1" customWidth="1"/>
    <col min="13" max="16384" width="9.140625" style="1"/>
  </cols>
  <sheetData>
    <row r="1" spans="1:12" ht="15.75" x14ac:dyDescent="0.25">
      <c r="A1" s="153" t="s">
        <v>0</v>
      </c>
      <c r="B1" s="152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ht="15.75" x14ac:dyDescent="0.25">
      <c r="A2" s="152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15.75" x14ac:dyDescent="0.25">
      <c r="A3" s="2" t="s">
        <v>198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 customHeight="1" thickBot="1" x14ac:dyDescent="0.35">
      <c r="A4" s="149" t="s">
        <v>173</v>
      </c>
      <c r="B4" s="150"/>
      <c r="C4" s="150"/>
      <c r="D4" s="150"/>
      <c r="E4" s="150"/>
      <c r="F4" s="150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85369326</v>
      </c>
      <c r="H8" s="10"/>
      <c r="I8" s="13">
        <v>49558571</v>
      </c>
      <c r="J8" s="13">
        <v>35810755</v>
      </c>
      <c r="K8" s="13">
        <v>0</v>
      </c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v>602488</v>
      </c>
      <c r="H9" s="17"/>
      <c r="I9" s="16">
        <v>367077</v>
      </c>
      <c r="J9" s="16">
        <v>235411</v>
      </c>
      <c r="K9" s="13">
        <v>602488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1007055</v>
      </c>
      <c r="H10" s="17"/>
      <c r="I10" s="16">
        <v>1007055</v>
      </c>
      <c r="J10" s="16">
        <v>0</v>
      </c>
      <c r="K10" s="13">
        <v>1007055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17835738</v>
      </c>
      <c r="H11" s="17"/>
      <c r="I11" s="16">
        <v>17274368</v>
      </c>
      <c r="J11" s="16">
        <v>561370</v>
      </c>
      <c r="K11" s="13">
        <v>17835738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v>1419145</v>
      </c>
      <c r="H12" s="17"/>
      <c r="I12" s="16">
        <v>1219101</v>
      </c>
      <c r="J12" s="16">
        <v>200045</v>
      </c>
      <c r="K12" s="13">
        <v>1419145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20312600</v>
      </c>
      <c r="H13" s="17"/>
      <c r="I13" s="16">
        <v>17859221</v>
      </c>
      <c r="J13" s="16">
        <v>2453379</v>
      </c>
      <c r="K13" s="13">
        <v>20312600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22234045</v>
      </c>
      <c r="H14" s="17"/>
      <c r="I14" s="16">
        <v>2290513</v>
      </c>
      <c r="J14" s="16">
        <v>19943532</v>
      </c>
      <c r="K14" s="13">
        <v>22234045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>
        <v>1279528</v>
      </c>
      <c r="H15" s="17"/>
      <c r="I15" s="16">
        <v>1215230</v>
      </c>
      <c r="J15" s="16">
        <v>64298</v>
      </c>
      <c r="K15" s="13">
        <v>1279528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v>172426</v>
      </c>
      <c r="H16" s="17"/>
      <c r="I16" s="16">
        <v>172426</v>
      </c>
      <c r="J16" s="16">
        <v>0</v>
      </c>
      <c r="K16" s="13">
        <v>172426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v>1555570</v>
      </c>
      <c r="H17" s="17"/>
      <c r="I17" s="16">
        <v>1175133</v>
      </c>
      <c r="J17" s="16">
        <v>380437</v>
      </c>
      <c r="K17" s="13">
        <v>1555570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11145743</v>
      </c>
      <c r="H18" s="17"/>
      <c r="I18" s="16">
        <v>961500</v>
      </c>
      <c r="J18" s="16">
        <v>10184243</v>
      </c>
      <c r="K18" s="13">
        <v>11145743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6">
        <v>830233</v>
      </c>
      <c r="H19" s="17"/>
      <c r="I19" s="16">
        <v>447154</v>
      </c>
      <c r="J19" s="16">
        <v>383079</v>
      </c>
      <c r="K19" s="13">
        <v>830233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9">
        <v>6193492</v>
      </c>
      <c r="H20" s="17"/>
      <c r="I20" s="19">
        <v>5107640</v>
      </c>
      <c r="J20" s="19">
        <v>1085853</v>
      </c>
      <c r="K20" s="13">
        <v>6193492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v>564656</v>
      </c>
      <c r="H21" s="17"/>
      <c r="I21" s="16">
        <v>423665</v>
      </c>
      <c r="J21" s="16">
        <v>140992</v>
      </c>
      <c r="K21" s="13">
        <v>564656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v>130731</v>
      </c>
      <c r="H22" s="17"/>
      <c r="I22" s="16">
        <v>2050</v>
      </c>
      <c r="J22" s="16">
        <v>128682</v>
      </c>
      <c r="K22" s="13">
        <v>130731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>
        <v>59456</v>
      </c>
      <c r="H23" s="17"/>
      <c r="I23" s="16">
        <v>12079</v>
      </c>
      <c r="J23" s="16">
        <v>47376</v>
      </c>
      <c r="K23" s="13">
        <v>59456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>
        <v>26420</v>
      </c>
      <c r="H24" s="17"/>
      <c r="I24" s="22">
        <v>24361</v>
      </c>
      <c r="J24" s="22">
        <v>2059</v>
      </c>
      <c r="K24" s="13">
        <v>26420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64147511</v>
      </c>
      <c r="H25" s="10"/>
      <c r="I25" s="13">
        <v>35671793</v>
      </c>
      <c r="J25" s="13">
        <v>28475718</v>
      </c>
      <c r="K25" s="13">
        <v>0</v>
      </c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>
        <v>5160481</v>
      </c>
      <c r="H26" s="17"/>
      <c r="I26" s="16">
        <v>3826247</v>
      </c>
      <c r="J26" s="16">
        <v>1334234</v>
      </c>
      <c r="K26" s="13">
        <v>5160481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1888621</v>
      </c>
      <c r="H27" s="17"/>
      <c r="I27" s="16">
        <v>1555769</v>
      </c>
      <c r="J27" s="16">
        <v>332852</v>
      </c>
      <c r="K27" s="13">
        <v>1888621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7926821</v>
      </c>
      <c r="H28" s="17"/>
      <c r="I28" s="16">
        <v>5632851</v>
      </c>
      <c r="J28" s="16">
        <v>2293970</v>
      </c>
      <c r="K28" s="13">
        <v>7926821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6903214</v>
      </c>
      <c r="H29" s="17"/>
      <c r="I29" s="16">
        <v>3414398</v>
      </c>
      <c r="J29" s="16">
        <v>3488816</v>
      </c>
      <c r="K29" s="13">
        <v>6903214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13512839</v>
      </c>
      <c r="H30" s="17"/>
      <c r="I30" s="16">
        <v>9350758</v>
      </c>
      <c r="J30" s="16">
        <v>4162081</v>
      </c>
      <c r="K30" s="13">
        <v>13512839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3114926</v>
      </c>
      <c r="H31" s="17"/>
      <c r="I31" s="16">
        <v>2848178</v>
      </c>
      <c r="J31" s="16">
        <v>266748</v>
      </c>
      <c r="K31" s="13">
        <v>3114926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7820017</v>
      </c>
      <c r="H32" s="17"/>
      <c r="I32" s="16">
        <v>1373342</v>
      </c>
      <c r="J32" s="16">
        <v>6446675</v>
      </c>
      <c r="K32" s="13">
        <v>7820017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4145946</v>
      </c>
      <c r="H33" s="17"/>
      <c r="I33" s="16">
        <v>1435076</v>
      </c>
      <c r="J33" s="16">
        <v>2710870</v>
      </c>
      <c r="K33" s="13">
        <v>4145946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1426621</v>
      </c>
      <c r="H34" s="17"/>
      <c r="I34" s="16">
        <v>1017483</v>
      </c>
      <c r="J34" s="16">
        <v>409139</v>
      </c>
      <c r="K34" s="13">
        <v>1426621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6491897</v>
      </c>
      <c r="H35" s="17"/>
      <c r="I35" s="16">
        <v>3796243</v>
      </c>
      <c r="J35" s="16">
        <v>2695654</v>
      </c>
      <c r="K35" s="13">
        <v>6491897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v>299884</v>
      </c>
      <c r="H36" s="17"/>
      <c r="I36" s="16">
        <v>299884</v>
      </c>
      <c r="J36" s="16">
        <v>0</v>
      </c>
      <c r="K36" s="13">
        <v>299884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v>1384885</v>
      </c>
      <c r="H37" s="17"/>
      <c r="I37" s="16">
        <v>726197</v>
      </c>
      <c r="J37" s="16">
        <v>658689</v>
      </c>
      <c r="K37" s="13">
        <v>1384885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v>0</v>
      </c>
      <c r="H38" s="17"/>
      <c r="I38" s="16">
        <v>0</v>
      </c>
      <c r="J38" s="16">
        <v>0</v>
      </c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v>68728</v>
      </c>
      <c r="H39" s="17"/>
      <c r="I39" s="16">
        <v>0</v>
      </c>
      <c r="J39" s="16">
        <v>68728</v>
      </c>
      <c r="K39" s="13">
        <v>68728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v>2476149</v>
      </c>
      <c r="H40" s="17"/>
      <c r="I40" s="16">
        <v>382587</v>
      </c>
      <c r="J40" s="16">
        <v>2093562</v>
      </c>
      <c r="K40" s="13">
        <v>2476149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1526480</v>
      </c>
      <c r="H41" s="17"/>
      <c r="I41" s="16">
        <v>12779</v>
      </c>
      <c r="J41" s="16">
        <v>1513700</v>
      </c>
      <c r="K41" s="13">
        <v>1526480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176636176</v>
      </c>
      <c r="H42" s="10"/>
      <c r="I42" s="13">
        <v>48347824</v>
      </c>
      <c r="J42" s="13">
        <v>128288352</v>
      </c>
      <c r="K42" s="13">
        <v>0</v>
      </c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v>42634457</v>
      </c>
      <c r="H43" s="17"/>
      <c r="I43" s="16">
        <v>1833417</v>
      </c>
      <c r="J43" s="16">
        <v>40801040</v>
      </c>
      <c r="K43" s="13">
        <v>42634457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31178701</v>
      </c>
      <c r="H44" s="17"/>
      <c r="I44" s="16">
        <v>7750864</v>
      </c>
      <c r="J44" s="16">
        <v>23427837</v>
      </c>
      <c r="K44" s="13">
        <v>31178701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v>8684881</v>
      </c>
      <c r="H45" s="17"/>
      <c r="I45" s="16">
        <v>890058</v>
      </c>
      <c r="J45" s="16">
        <v>7794823</v>
      </c>
      <c r="K45" s="13">
        <v>8684881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v>5727667</v>
      </c>
      <c r="H46" s="17"/>
      <c r="I46" s="16">
        <v>36181</v>
      </c>
      <c r="J46" s="16">
        <v>5691487</v>
      </c>
      <c r="K46" s="13">
        <v>5727667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26332226</v>
      </c>
      <c r="H47" s="17"/>
      <c r="I47" s="16">
        <v>24451700</v>
      </c>
      <c r="J47" s="16">
        <v>1880527</v>
      </c>
      <c r="K47" s="13">
        <v>26332226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v>408390</v>
      </c>
      <c r="H48" s="17"/>
      <c r="I48" s="16">
        <v>335059</v>
      </c>
      <c r="J48" s="16">
        <v>73330</v>
      </c>
      <c r="K48" s="13">
        <v>408390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7304323</v>
      </c>
      <c r="H49" s="17"/>
      <c r="I49" s="16">
        <v>6387107</v>
      </c>
      <c r="J49" s="16">
        <v>917216</v>
      </c>
      <c r="K49" s="13">
        <v>7304323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v>1726585</v>
      </c>
      <c r="H50" s="17"/>
      <c r="I50" s="16">
        <v>878931</v>
      </c>
      <c r="J50" s="16">
        <v>847654</v>
      </c>
      <c r="K50" s="13">
        <v>1726585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v>0</v>
      </c>
      <c r="H51" s="17"/>
      <c r="I51" s="16">
        <v>0</v>
      </c>
      <c r="J51" s="16">
        <v>0</v>
      </c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v>587928</v>
      </c>
      <c r="H52" s="17"/>
      <c r="I52" s="16">
        <v>143943</v>
      </c>
      <c r="J52" s="16">
        <v>443985</v>
      </c>
      <c r="K52" s="13">
        <v>587928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>
        <v>1379380</v>
      </c>
      <c r="H53" s="17"/>
      <c r="I53" s="16">
        <v>1143686</v>
      </c>
      <c r="J53" s="16">
        <v>235694</v>
      </c>
      <c r="K53" s="13">
        <v>1379380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v>4578297</v>
      </c>
      <c r="H54" s="17"/>
      <c r="I54" s="16">
        <v>976026</v>
      </c>
      <c r="J54" s="16">
        <v>3602271</v>
      </c>
      <c r="K54" s="13">
        <v>4578297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v>8038921</v>
      </c>
      <c r="H55" s="17"/>
      <c r="I55" s="16">
        <v>266470</v>
      </c>
      <c r="J55" s="16">
        <v>7772451</v>
      </c>
      <c r="K55" s="13">
        <v>8038921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5047853</v>
      </c>
      <c r="H56" s="17"/>
      <c r="I56" s="16">
        <v>427889</v>
      </c>
      <c r="J56" s="16">
        <v>4619963</v>
      </c>
      <c r="K56" s="13">
        <v>5047853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1647978</v>
      </c>
      <c r="H57" s="17"/>
      <c r="I57" s="16">
        <v>246333</v>
      </c>
      <c r="J57" s="16">
        <v>1401645</v>
      </c>
      <c r="K57" s="13">
        <v>1647978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v>495769</v>
      </c>
      <c r="H58" s="17"/>
      <c r="I58" s="16">
        <v>0</v>
      </c>
      <c r="J58" s="16">
        <v>495769</v>
      </c>
      <c r="K58" s="13">
        <v>495769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v>11220644</v>
      </c>
      <c r="H59" s="17"/>
      <c r="I59" s="16">
        <v>364632</v>
      </c>
      <c r="J59" s="16">
        <v>10856011</v>
      </c>
      <c r="K59" s="13">
        <v>11220644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809929</v>
      </c>
      <c r="H60" s="17"/>
      <c r="I60" s="16">
        <v>96986</v>
      </c>
      <c r="J60" s="16">
        <v>712944</v>
      </c>
      <c r="K60" s="13">
        <v>809929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3426448</v>
      </c>
      <c r="H61" s="17"/>
      <c r="I61" s="16">
        <v>1555912</v>
      </c>
      <c r="J61" s="16">
        <v>1870535</v>
      </c>
      <c r="K61" s="13">
        <v>3426448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14509524</v>
      </c>
      <c r="H62" s="17"/>
      <c r="I62" s="16">
        <v>562630</v>
      </c>
      <c r="J62" s="16">
        <v>13946895</v>
      </c>
      <c r="K62" s="13">
        <v>14509524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896275</v>
      </c>
      <c r="H63" s="17"/>
      <c r="I63" s="16">
        <v>0</v>
      </c>
      <c r="J63" s="16">
        <v>896275</v>
      </c>
      <c r="K63" s="13">
        <v>896275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>
        <v>0</v>
      </c>
      <c r="H64" s="10"/>
      <c r="I64" s="13">
        <v>0</v>
      </c>
      <c r="J64" s="13">
        <v>0</v>
      </c>
      <c r="K64" s="13">
        <v>0</v>
      </c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>
        <v>0</v>
      </c>
      <c r="H65" s="10"/>
      <c r="I65" s="13">
        <v>0</v>
      </c>
      <c r="J65" s="13">
        <v>0</v>
      </c>
      <c r="K65" s="13">
        <v>0</v>
      </c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3700926</v>
      </c>
      <c r="H66" s="10"/>
      <c r="I66" s="13">
        <v>1268769</v>
      </c>
      <c r="J66" s="13">
        <v>2432157</v>
      </c>
      <c r="K66" s="13">
        <v>0</v>
      </c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>
        <v>1278368</v>
      </c>
      <c r="H67" s="17"/>
      <c r="I67" s="16">
        <v>1235085</v>
      </c>
      <c r="J67" s="16">
        <v>43284</v>
      </c>
      <c r="K67" s="13">
        <v>1278368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>
        <v>0</v>
      </c>
      <c r="H68" s="17"/>
      <c r="I68" s="16">
        <v>0</v>
      </c>
      <c r="J68" s="16">
        <v>0</v>
      </c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v>2422558</v>
      </c>
      <c r="H69" s="17"/>
      <c r="I69" s="16">
        <v>33684</v>
      </c>
      <c r="J69" s="16">
        <v>2388874</v>
      </c>
      <c r="K69" s="13">
        <v>2422558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45391631</v>
      </c>
      <c r="H70" s="10"/>
      <c r="I70" s="13">
        <v>23669443</v>
      </c>
      <c r="J70" s="13">
        <v>21722188</v>
      </c>
      <c r="K70" s="13">
        <v>0</v>
      </c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1172077</v>
      </c>
      <c r="H71" s="17"/>
      <c r="I71" s="16">
        <v>323623</v>
      </c>
      <c r="J71" s="16">
        <v>848454</v>
      </c>
      <c r="K71" s="13">
        <v>1172077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32779128</v>
      </c>
      <c r="H72" s="17"/>
      <c r="I72" s="16">
        <v>21583132</v>
      </c>
      <c r="J72" s="16">
        <v>11195996</v>
      </c>
      <c r="K72" s="13">
        <v>32779128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11440426</v>
      </c>
      <c r="H73" s="17"/>
      <c r="I73" s="16">
        <v>1762688</v>
      </c>
      <c r="J73" s="16">
        <v>9677738</v>
      </c>
      <c r="K73" s="13">
        <v>11440426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>
        <v>0</v>
      </c>
      <c r="H74" s="10"/>
      <c r="I74" s="13">
        <v>0</v>
      </c>
      <c r="J74" s="13">
        <v>0</v>
      </c>
      <c r="K74" s="13">
        <v>0</v>
      </c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>
        <v>0</v>
      </c>
      <c r="H75" s="10"/>
      <c r="I75" s="13">
        <v>0</v>
      </c>
      <c r="J75" s="13">
        <v>0</v>
      </c>
      <c r="K75" s="13">
        <v>0</v>
      </c>
      <c r="L75" s="15"/>
    </row>
    <row r="76" spans="1:12" s="8" customFormat="1" x14ac:dyDescent="0.25">
      <c r="A76" s="5" t="s">
        <v>147</v>
      </c>
      <c r="B76" s="5"/>
      <c r="C76" s="24"/>
      <c r="D76" s="5"/>
      <c r="E76" s="5"/>
      <c r="F76" s="5"/>
      <c r="G76" s="25">
        <v>375245570</v>
      </c>
      <c r="H76" s="26"/>
      <c r="I76" s="25">
        <v>158516400</v>
      </c>
      <c r="J76" s="25">
        <v>216729170</v>
      </c>
      <c r="K76" s="13">
        <v>375245570</v>
      </c>
      <c r="L76" s="27"/>
    </row>
    <row r="77" spans="1:12" x14ac:dyDescent="0.25">
      <c r="F77" s="42" t="s">
        <v>179</v>
      </c>
      <c r="G77" s="47">
        <v>375245570</v>
      </c>
      <c r="H77" s="29"/>
      <c r="I77" s="31">
        <v>0.42243376783901804</v>
      </c>
      <c r="J77" s="31">
        <v>0.57756623216098191</v>
      </c>
      <c r="K77" s="29"/>
      <c r="L77" s="30"/>
    </row>
    <row r="79" spans="1:12" x14ac:dyDescent="0.25">
      <c r="G79" s="42"/>
      <c r="I79" s="43"/>
      <c r="J79" s="45"/>
    </row>
    <row r="80" spans="1:12" hidden="1" x14ac:dyDescent="0.25">
      <c r="G80" s="42"/>
      <c r="I80" s="43"/>
      <c r="J80" s="45"/>
    </row>
    <row r="81" spans="7:10" x14ac:dyDescent="0.25">
      <c r="G81" s="42"/>
      <c r="I81" s="43"/>
      <c r="J81" s="45"/>
    </row>
    <row r="82" spans="7:10" x14ac:dyDescent="0.25">
      <c r="G82" s="42"/>
      <c r="I82" s="44"/>
    </row>
    <row r="83" spans="7:10" ht="15.75" x14ac:dyDescent="0.25">
      <c r="G83" s="84" t="s">
        <v>202</v>
      </c>
      <c r="H83" s="13">
        <v>2064413700</v>
      </c>
      <c r="I83" s="88">
        <v>7.678519087525916E-2</v>
      </c>
      <c r="J83" s="89" t="s">
        <v>203</v>
      </c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</sheetData>
  <sheetProtection algorithmName="SHA-512" hashValue="ZIr/zOnOuh5pp6RNOtpCFx0z+FGAvPn8cotTYeRQ4RhzqFSZrn/oVGj0kOjgOIHdxjhKB7o9duj9cQ5rczaDhQ==" saltValue="aBpNDWxWV6Wtsc4FKjZqhA==" spinCount="100000" sheet="1" objects="1" scenarios="1"/>
  <conditionalFormatting sqref="K9">
    <cfRule type="cellIs" dxfId="3805" priority="119" operator="notEqual">
      <formula>G9</formula>
    </cfRule>
    <cfRule type="cellIs" dxfId="3804" priority="120" operator="equal">
      <formula>G9</formula>
    </cfRule>
  </conditionalFormatting>
  <conditionalFormatting sqref="K76">
    <cfRule type="cellIs" dxfId="3803" priority="1" operator="notEqual">
      <formula>G76</formula>
    </cfRule>
    <cfRule type="cellIs" dxfId="3802" priority="2" operator="equal">
      <formula>G76</formula>
    </cfRule>
  </conditionalFormatting>
  <conditionalFormatting sqref="K10">
    <cfRule type="cellIs" dxfId="3801" priority="117" operator="notEqual">
      <formula>G10</formula>
    </cfRule>
    <cfRule type="cellIs" dxfId="3800" priority="118" operator="equal">
      <formula>G10</formula>
    </cfRule>
  </conditionalFormatting>
  <conditionalFormatting sqref="K11">
    <cfRule type="cellIs" dxfId="3799" priority="115" operator="notEqual">
      <formula>G11</formula>
    </cfRule>
    <cfRule type="cellIs" dxfId="3798" priority="116" operator="equal">
      <formula>G11</formula>
    </cfRule>
  </conditionalFormatting>
  <conditionalFormatting sqref="K12">
    <cfRule type="cellIs" dxfId="3797" priority="113" operator="notEqual">
      <formula>G12</formula>
    </cfRule>
    <cfRule type="cellIs" dxfId="3796" priority="114" operator="equal">
      <formula>G12</formula>
    </cfRule>
  </conditionalFormatting>
  <conditionalFormatting sqref="K13">
    <cfRule type="cellIs" dxfId="3795" priority="111" operator="notEqual">
      <formula>G13</formula>
    </cfRule>
    <cfRule type="cellIs" dxfId="3794" priority="112" operator="equal">
      <formula>G13</formula>
    </cfRule>
  </conditionalFormatting>
  <conditionalFormatting sqref="K14">
    <cfRule type="cellIs" dxfId="3793" priority="109" operator="notEqual">
      <formula>G14</formula>
    </cfRule>
    <cfRule type="cellIs" dxfId="3792" priority="110" operator="equal">
      <formula>G14</formula>
    </cfRule>
  </conditionalFormatting>
  <conditionalFormatting sqref="K15">
    <cfRule type="cellIs" dxfId="3791" priority="107" operator="notEqual">
      <formula>G15</formula>
    </cfRule>
    <cfRule type="cellIs" dxfId="3790" priority="108" operator="equal">
      <formula>G15</formula>
    </cfRule>
  </conditionalFormatting>
  <conditionalFormatting sqref="K16">
    <cfRule type="cellIs" dxfId="3789" priority="105" operator="notEqual">
      <formula>G16</formula>
    </cfRule>
    <cfRule type="cellIs" dxfId="3788" priority="106" operator="equal">
      <formula>G16</formula>
    </cfRule>
  </conditionalFormatting>
  <conditionalFormatting sqref="K17">
    <cfRule type="cellIs" dxfId="3787" priority="103" operator="notEqual">
      <formula>G17</formula>
    </cfRule>
    <cfRule type="cellIs" dxfId="3786" priority="104" operator="equal">
      <formula>G17</formula>
    </cfRule>
  </conditionalFormatting>
  <conditionalFormatting sqref="K18">
    <cfRule type="cellIs" dxfId="3785" priority="101" operator="notEqual">
      <formula>G18</formula>
    </cfRule>
    <cfRule type="cellIs" dxfId="3784" priority="102" operator="equal">
      <formula>G18</formula>
    </cfRule>
  </conditionalFormatting>
  <conditionalFormatting sqref="K19">
    <cfRule type="cellIs" dxfId="3783" priority="99" operator="notEqual">
      <formula>G19</formula>
    </cfRule>
    <cfRule type="cellIs" dxfId="3782" priority="100" operator="equal">
      <formula>G19</formula>
    </cfRule>
  </conditionalFormatting>
  <conditionalFormatting sqref="K20">
    <cfRule type="cellIs" dxfId="3781" priority="97" operator="notEqual">
      <formula>G20</formula>
    </cfRule>
    <cfRule type="cellIs" dxfId="3780" priority="98" operator="equal">
      <formula>G20</formula>
    </cfRule>
  </conditionalFormatting>
  <conditionalFormatting sqref="K21">
    <cfRule type="cellIs" dxfId="3779" priority="95" operator="notEqual">
      <formula>G21</formula>
    </cfRule>
    <cfRule type="cellIs" dxfId="3778" priority="96" operator="equal">
      <formula>G21</formula>
    </cfRule>
  </conditionalFormatting>
  <conditionalFormatting sqref="K22">
    <cfRule type="cellIs" dxfId="3777" priority="93" operator="notEqual">
      <formula>G22</formula>
    </cfRule>
    <cfRule type="cellIs" dxfId="3776" priority="94" operator="equal">
      <formula>G22</formula>
    </cfRule>
  </conditionalFormatting>
  <conditionalFormatting sqref="K23">
    <cfRule type="cellIs" dxfId="3775" priority="91" operator="notEqual">
      <formula>G23</formula>
    </cfRule>
    <cfRule type="cellIs" dxfId="3774" priority="92" operator="equal">
      <formula>G23</formula>
    </cfRule>
  </conditionalFormatting>
  <conditionalFormatting sqref="K24">
    <cfRule type="cellIs" dxfId="3773" priority="89" operator="notEqual">
      <formula>G24</formula>
    </cfRule>
    <cfRule type="cellIs" dxfId="3772" priority="90" operator="equal">
      <formula>G24</formula>
    </cfRule>
  </conditionalFormatting>
  <conditionalFormatting sqref="K26">
    <cfRule type="cellIs" dxfId="3771" priority="87" operator="notEqual">
      <formula>G26</formula>
    </cfRule>
    <cfRule type="cellIs" dxfId="3770" priority="88" operator="equal">
      <formula>G26</formula>
    </cfRule>
  </conditionalFormatting>
  <conditionalFormatting sqref="K27">
    <cfRule type="cellIs" dxfId="3769" priority="85" operator="notEqual">
      <formula>G27</formula>
    </cfRule>
    <cfRule type="cellIs" dxfId="3768" priority="86" operator="equal">
      <formula>G27</formula>
    </cfRule>
  </conditionalFormatting>
  <conditionalFormatting sqref="K28">
    <cfRule type="cellIs" dxfId="3767" priority="83" operator="notEqual">
      <formula>G28</formula>
    </cfRule>
    <cfRule type="cellIs" dxfId="3766" priority="84" operator="equal">
      <formula>G28</formula>
    </cfRule>
  </conditionalFormatting>
  <conditionalFormatting sqref="K29">
    <cfRule type="cellIs" dxfId="3765" priority="81" operator="notEqual">
      <formula>G29</formula>
    </cfRule>
    <cfRule type="cellIs" dxfId="3764" priority="82" operator="equal">
      <formula>G29</formula>
    </cfRule>
  </conditionalFormatting>
  <conditionalFormatting sqref="K30">
    <cfRule type="cellIs" dxfId="3763" priority="79" operator="notEqual">
      <formula>G30</formula>
    </cfRule>
    <cfRule type="cellIs" dxfId="3762" priority="80" operator="equal">
      <formula>G30</formula>
    </cfRule>
  </conditionalFormatting>
  <conditionalFormatting sqref="K31">
    <cfRule type="cellIs" dxfId="3761" priority="77" operator="notEqual">
      <formula>G31</formula>
    </cfRule>
    <cfRule type="cellIs" dxfId="3760" priority="78" operator="equal">
      <formula>G31</formula>
    </cfRule>
  </conditionalFormatting>
  <conditionalFormatting sqref="K32">
    <cfRule type="cellIs" dxfId="3759" priority="75" operator="notEqual">
      <formula>G32</formula>
    </cfRule>
    <cfRule type="cellIs" dxfId="3758" priority="76" operator="equal">
      <formula>G32</formula>
    </cfRule>
  </conditionalFormatting>
  <conditionalFormatting sqref="K33">
    <cfRule type="cellIs" dxfId="3757" priority="73" operator="notEqual">
      <formula>G33</formula>
    </cfRule>
    <cfRule type="cellIs" dxfId="3756" priority="74" operator="equal">
      <formula>G33</formula>
    </cfRule>
  </conditionalFormatting>
  <conditionalFormatting sqref="K34">
    <cfRule type="cellIs" dxfId="3755" priority="71" operator="notEqual">
      <formula>G34</formula>
    </cfRule>
    <cfRule type="cellIs" dxfId="3754" priority="72" operator="equal">
      <formula>G34</formula>
    </cfRule>
  </conditionalFormatting>
  <conditionalFormatting sqref="K35">
    <cfRule type="cellIs" dxfId="3753" priority="69" operator="notEqual">
      <formula>G35</formula>
    </cfRule>
    <cfRule type="cellIs" dxfId="3752" priority="70" operator="equal">
      <formula>G35</formula>
    </cfRule>
  </conditionalFormatting>
  <conditionalFormatting sqref="K36">
    <cfRule type="cellIs" dxfId="3751" priority="67" operator="notEqual">
      <formula>G36</formula>
    </cfRule>
    <cfRule type="cellIs" dxfId="3750" priority="68" operator="equal">
      <formula>G36</formula>
    </cfRule>
  </conditionalFormatting>
  <conditionalFormatting sqref="K37">
    <cfRule type="cellIs" dxfId="3749" priority="65" operator="notEqual">
      <formula>G37</formula>
    </cfRule>
    <cfRule type="cellIs" dxfId="3748" priority="66" operator="equal">
      <formula>G37</formula>
    </cfRule>
  </conditionalFormatting>
  <conditionalFormatting sqref="K38">
    <cfRule type="cellIs" dxfId="3747" priority="63" operator="notEqual">
      <formula>G38</formula>
    </cfRule>
    <cfRule type="cellIs" dxfId="3746" priority="64" operator="equal">
      <formula>G38</formula>
    </cfRule>
  </conditionalFormatting>
  <conditionalFormatting sqref="K39">
    <cfRule type="cellIs" dxfId="3745" priority="61" operator="notEqual">
      <formula>G39</formula>
    </cfRule>
    <cfRule type="cellIs" dxfId="3744" priority="62" operator="equal">
      <formula>G39</formula>
    </cfRule>
  </conditionalFormatting>
  <conditionalFormatting sqref="K40">
    <cfRule type="cellIs" dxfId="3743" priority="59" operator="notEqual">
      <formula>G40</formula>
    </cfRule>
    <cfRule type="cellIs" dxfId="3742" priority="60" operator="equal">
      <formula>G40</formula>
    </cfRule>
  </conditionalFormatting>
  <conditionalFormatting sqref="K41">
    <cfRule type="cellIs" dxfId="3741" priority="57" operator="notEqual">
      <formula>G41</formula>
    </cfRule>
    <cfRule type="cellIs" dxfId="3740" priority="58" operator="equal">
      <formula>G41</formula>
    </cfRule>
  </conditionalFormatting>
  <conditionalFormatting sqref="K43">
    <cfRule type="cellIs" dxfId="3739" priority="55" operator="notEqual">
      <formula>G43</formula>
    </cfRule>
    <cfRule type="cellIs" dxfId="3738" priority="56" operator="equal">
      <formula>G43</formula>
    </cfRule>
  </conditionalFormatting>
  <conditionalFormatting sqref="K44">
    <cfRule type="cellIs" dxfId="3737" priority="53" operator="notEqual">
      <formula>G44</formula>
    </cfRule>
    <cfRule type="cellIs" dxfId="3736" priority="54" operator="equal">
      <formula>G44</formula>
    </cfRule>
  </conditionalFormatting>
  <conditionalFormatting sqref="K45">
    <cfRule type="cellIs" dxfId="3735" priority="51" operator="notEqual">
      <formula>G45</formula>
    </cfRule>
    <cfRule type="cellIs" dxfId="3734" priority="52" operator="equal">
      <formula>G45</formula>
    </cfRule>
  </conditionalFormatting>
  <conditionalFormatting sqref="K46">
    <cfRule type="cellIs" dxfId="3733" priority="49" operator="notEqual">
      <formula>G46</formula>
    </cfRule>
    <cfRule type="cellIs" dxfId="3732" priority="50" operator="equal">
      <formula>G46</formula>
    </cfRule>
  </conditionalFormatting>
  <conditionalFormatting sqref="K47">
    <cfRule type="cellIs" dxfId="3731" priority="47" operator="notEqual">
      <formula>G47</formula>
    </cfRule>
    <cfRule type="cellIs" dxfId="3730" priority="48" operator="equal">
      <formula>G47</formula>
    </cfRule>
  </conditionalFormatting>
  <conditionalFormatting sqref="K48">
    <cfRule type="cellIs" dxfId="3729" priority="45" operator="notEqual">
      <formula>G48</formula>
    </cfRule>
    <cfRule type="cellIs" dxfId="3728" priority="46" operator="equal">
      <formula>G48</formula>
    </cfRule>
  </conditionalFormatting>
  <conditionalFormatting sqref="K49">
    <cfRule type="cellIs" dxfId="3727" priority="43" operator="notEqual">
      <formula>G49</formula>
    </cfRule>
    <cfRule type="cellIs" dxfId="3726" priority="44" operator="equal">
      <formula>G49</formula>
    </cfRule>
  </conditionalFormatting>
  <conditionalFormatting sqref="K50">
    <cfRule type="cellIs" dxfId="3725" priority="41" operator="notEqual">
      <formula>G50</formula>
    </cfRule>
    <cfRule type="cellIs" dxfId="3724" priority="42" operator="equal">
      <formula>G50</formula>
    </cfRule>
  </conditionalFormatting>
  <conditionalFormatting sqref="K51">
    <cfRule type="cellIs" dxfId="3723" priority="39" operator="notEqual">
      <formula>G51</formula>
    </cfRule>
    <cfRule type="cellIs" dxfId="3722" priority="40" operator="equal">
      <formula>G51</formula>
    </cfRule>
  </conditionalFormatting>
  <conditionalFormatting sqref="K52">
    <cfRule type="cellIs" dxfId="3721" priority="37" operator="notEqual">
      <formula>G52</formula>
    </cfRule>
    <cfRule type="cellIs" dxfId="3720" priority="38" operator="equal">
      <formula>G52</formula>
    </cfRule>
  </conditionalFormatting>
  <conditionalFormatting sqref="K53">
    <cfRule type="cellIs" dxfId="3719" priority="35" operator="notEqual">
      <formula>G53</formula>
    </cfRule>
    <cfRule type="cellIs" dxfId="3718" priority="36" operator="equal">
      <formula>G53</formula>
    </cfRule>
  </conditionalFormatting>
  <conditionalFormatting sqref="K54">
    <cfRule type="cellIs" dxfId="3717" priority="33" operator="notEqual">
      <formula>G54</formula>
    </cfRule>
    <cfRule type="cellIs" dxfId="3716" priority="34" operator="equal">
      <formula>G54</formula>
    </cfRule>
  </conditionalFormatting>
  <conditionalFormatting sqref="K55">
    <cfRule type="cellIs" dxfId="3715" priority="31" operator="notEqual">
      <formula>G55</formula>
    </cfRule>
    <cfRule type="cellIs" dxfId="3714" priority="32" operator="equal">
      <formula>G55</formula>
    </cfRule>
  </conditionalFormatting>
  <conditionalFormatting sqref="K56">
    <cfRule type="cellIs" dxfId="3713" priority="29" operator="notEqual">
      <formula>G56</formula>
    </cfRule>
    <cfRule type="cellIs" dxfId="3712" priority="30" operator="equal">
      <formula>G56</formula>
    </cfRule>
  </conditionalFormatting>
  <conditionalFormatting sqref="K57">
    <cfRule type="cellIs" dxfId="3711" priority="27" operator="notEqual">
      <formula>G57</formula>
    </cfRule>
    <cfRule type="cellIs" dxfId="3710" priority="28" operator="equal">
      <formula>G57</formula>
    </cfRule>
  </conditionalFormatting>
  <conditionalFormatting sqref="K58">
    <cfRule type="cellIs" dxfId="3709" priority="25" operator="notEqual">
      <formula>G58</formula>
    </cfRule>
    <cfRule type="cellIs" dxfId="3708" priority="26" operator="equal">
      <formula>G58</formula>
    </cfRule>
  </conditionalFormatting>
  <conditionalFormatting sqref="K59">
    <cfRule type="cellIs" dxfId="3707" priority="23" operator="notEqual">
      <formula>G59</formula>
    </cfRule>
    <cfRule type="cellIs" dxfId="3706" priority="24" operator="equal">
      <formula>G59</formula>
    </cfRule>
  </conditionalFormatting>
  <conditionalFormatting sqref="K60">
    <cfRule type="cellIs" dxfId="3705" priority="21" operator="notEqual">
      <formula>G60</formula>
    </cfRule>
    <cfRule type="cellIs" dxfId="3704" priority="22" operator="equal">
      <formula>G60</formula>
    </cfRule>
  </conditionalFormatting>
  <conditionalFormatting sqref="K61">
    <cfRule type="cellIs" dxfId="3703" priority="19" operator="notEqual">
      <formula>G61</formula>
    </cfRule>
    <cfRule type="cellIs" dxfId="3702" priority="20" operator="equal">
      <formula>G61</formula>
    </cfRule>
  </conditionalFormatting>
  <conditionalFormatting sqref="K62">
    <cfRule type="cellIs" dxfId="3701" priority="17" operator="notEqual">
      <formula>G62</formula>
    </cfRule>
    <cfRule type="cellIs" dxfId="3700" priority="18" operator="equal">
      <formula>G62</formula>
    </cfRule>
  </conditionalFormatting>
  <conditionalFormatting sqref="K63">
    <cfRule type="cellIs" dxfId="3699" priority="15" operator="notEqual">
      <formula>G63</formula>
    </cfRule>
    <cfRule type="cellIs" dxfId="3698" priority="16" operator="equal">
      <formula>G63</formula>
    </cfRule>
  </conditionalFormatting>
  <conditionalFormatting sqref="K67">
    <cfRule type="cellIs" dxfId="3697" priority="13" operator="notEqual">
      <formula>G67</formula>
    </cfRule>
    <cfRule type="cellIs" dxfId="3696" priority="14" operator="equal">
      <formula>G67</formula>
    </cfRule>
  </conditionalFormatting>
  <conditionalFormatting sqref="K68">
    <cfRule type="cellIs" dxfId="3695" priority="11" operator="notEqual">
      <formula>G68</formula>
    </cfRule>
    <cfRule type="cellIs" dxfId="3694" priority="12" operator="equal">
      <formula>G68</formula>
    </cfRule>
  </conditionalFormatting>
  <conditionalFormatting sqref="K69">
    <cfRule type="cellIs" dxfId="3693" priority="9" operator="notEqual">
      <formula>G69</formula>
    </cfRule>
    <cfRule type="cellIs" dxfId="3692" priority="10" operator="equal">
      <formula>G69</formula>
    </cfRule>
  </conditionalFormatting>
  <conditionalFormatting sqref="K71">
    <cfRule type="cellIs" dxfId="3691" priority="7" operator="notEqual">
      <formula>G71</formula>
    </cfRule>
    <cfRule type="cellIs" dxfId="3690" priority="8" operator="equal">
      <formula>G71</formula>
    </cfRule>
  </conditionalFormatting>
  <conditionalFormatting sqref="K72">
    <cfRule type="cellIs" dxfId="3689" priority="5" operator="notEqual">
      <formula>G72</formula>
    </cfRule>
    <cfRule type="cellIs" dxfId="3688" priority="6" operator="equal">
      <formula>G72</formula>
    </cfRule>
  </conditionalFormatting>
  <conditionalFormatting sqref="K73">
    <cfRule type="cellIs" dxfId="3687" priority="3" operator="notEqual">
      <formula>G73</formula>
    </cfRule>
    <cfRule type="cellIs" dxfId="3686" priority="4" operator="equal">
      <formula>G73</formula>
    </cfRule>
  </conditionalFormatting>
  <dataValidations count="1">
    <dataValidation type="list" allowBlank="1" showInputMessage="1" showErrorMessage="1" sqref="H9:H75">
      <formula1>$H$81:$H$83</formula1>
    </dataValidation>
  </dataValidations>
  <pageMargins left="0.7" right="0.7" top="0.75" bottom="0.75" header="0.3" footer="0.3"/>
  <pageSetup scale="5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33.140625" style="1" customWidth="1"/>
    <col min="8" max="8" width="15.28515625" style="1" bestFit="1" customWidth="1"/>
    <col min="9" max="11" width="33.14062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196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3072747.8861636897</v>
      </c>
      <c r="H8" s="10"/>
      <c r="I8" s="13">
        <v>1865673.1815353576</v>
      </c>
      <c r="J8" s="13">
        <v>1207074.7046283323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/>
      <c r="H9" s="17"/>
      <c r="I9" s="16"/>
      <c r="J9" s="16"/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7652.2028528278324</v>
      </c>
      <c r="H10" s="17" t="s">
        <v>15</v>
      </c>
      <c r="I10" s="16">
        <v>7652.2028528278324</v>
      </c>
      <c r="J10" s="16"/>
      <c r="K10" s="13">
        <v>7652.2028528278324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/>
      <c r="H11" s="17"/>
      <c r="I11" s="16"/>
      <c r="J11" s="16"/>
      <c r="K11" s="13">
        <v>0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/>
      <c r="H12" s="17"/>
      <c r="I12" s="16"/>
      <c r="J12" s="16"/>
      <c r="K12" s="13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434681.90743258415</v>
      </c>
      <c r="H13" s="17" t="s">
        <v>15</v>
      </c>
      <c r="I13" s="16">
        <v>434681.90743258415</v>
      </c>
      <c r="J13" s="16"/>
      <c r="K13" s="13">
        <v>434681.90743258415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2372349.0717486539</v>
      </c>
      <c r="H14" s="17" t="s">
        <v>59</v>
      </c>
      <c r="I14" s="16">
        <v>1372754.3317486539</v>
      </c>
      <c r="J14" s="16">
        <v>999594.74</v>
      </c>
      <c r="K14" s="13">
        <v>2372349.0717486539</v>
      </c>
      <c r="L14" s="18" t="s">
        <v>343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/>
      <c r="H15" s="17"/>
      <c r="I15" s="16"/>
      <c r="J15" s="16"/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/>
      <c r="H16" s="17"/>
      <c r="I16" s="16"/>
      <c r="J16" s="16"/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/>
      <c r="H17" s="17"/>
      <c r="I17" s="16"/>
      <c r="J17" s="16"/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207479.96462833221</v>
      </c>
      <c r="H18" s="17" t="s">
        <v>24</v>
      </c>
      <c r="I18" s="16"/>
      <c r="J18" s="16">
        <v>207479.96462833221</v>
      </c>
      <c r="K18" s="13">
        <v>207479.96462833221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/>
      <c r="H19" s="17"/>
      <c r="I19" s="19"/>
      <c r="J19" s="19"/>
      <c r="K19" s="13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50584.739501291609</v>
      </c>
      <c r="H20" s="17" t="s">
        <v>15</v>
      </c>
      <c r="I20" s="16">
        <v>50584.739501291609</v>
      </c>
      <c r="J20" s="16"/>
      <c r="K20" s="13">
        <v>50584.739501291609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/>
      <c r="H21" s="17"/>
      <c r="I21" s="16"/>
      <c r="J21" s="16"/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/>
      <c r="H22" s="17"/>
      <c r="I22" s="16"/>
      <c r="J22" s="16"/>
      <c r="K22" s="13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/>
      <c r="H23" s="17"/>
      <c r="I23" s="16"/>
      <c r="J23" s="16"/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/>
      <c r="H24" s="17"/>
      <c r="I24" s="22"/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2057507.9419297175</v>
      </c>
      <c r="H25" s="10"/>
      <c r="I25" s="13">
        <v>1584746.1719297175</v>
      </c>
      <c r="J25" s="13">
        <v>472761.77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/>
      <c r="H26" s="17"/>
      <c r="I26" s="16"/>
      <c r="J26" s="16"/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424428.60622007528</v>
      </c>
      <c r="H27" s="17" t="s">
        <v>15</v>
      </c>
      <c r="I27" s="16">
        <v>424428.60622007528</v>
      </c>
      <c r="J27" s="16"/>
      <c r="K27" s="13">
        <v>424428.60622007528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/>
      <c r="H28" s="17"/>
      <c r="I28" s="16"/>
      <c r="J28" s="16"/>
      <c r="K28" s="13">
        <v>0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16"/>
      <c r="H29" s="17"/>
      <c r="I29" s="16"/>
      <c r="J29" s="16"/>
      <c r="K29" s="13">
        <v>0</v>
      </c>
      <c r="L29" s="8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/>
      <c r="H30" s="17"/>
      <c r="I30" s="16"/>
      <c r="J30" s="16"/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/>
      <c r="H31" s="17"/>
      <c r="I31" s="16"/>
      <c r="J31" s="16"/>
      <c r="K31" s="13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1633079.3357096422</v>
      </c>
      <c r="H32" s="17" t="s">
        <v>59</v>
      </c>
      <c r="I32" s="16">
        <v>1160317.5657096421</v>
      </c>
      <c r="J32" s="16">
        <v>472761.77</v>
      </c>
      <c r="K32" s="13">
        <v>1633079.3357096422</v>
      </c>
      <c r="L32" s="18" t="s">
        <v>344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/>
      <c r="H33" s="17"/>
      <c r="I33" s="16"/>
      <c r="J33" s="16"/>
      <c r="K33" s="13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/>
      <c r="H34" s="17"/>
      <c r="I34" s="16"/>
      <c r="J34" s="16"/>
      <c r="K34" s="13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/>
      <c r="H35" s="17"/>
      <c r="I35" s="16"/>
      <c r="J35" s="16"/>
      <c r="K35" s="13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/>
      <c r="H36" s="17"/>
      <c r="I36" s="16"/>
      <c r="J36" s="16"/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/>
      <c r="H37" s="17"/>
      <c r="I37" s="16"/>
      <c r="J37" s="16"/>
      <c r="K37" s="13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/>
      <c r="H38" s="17"/>
      <c r="I38" s="16"/>
      <c r="J38" s="16"/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/>
      <c r="H39" s="17"/>
      <c r="I39" s="16"/>
      <c r="J39" s="16"/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/>
      <c r="H40" s="17"/>
      <c r="I40" s="16"/>
      <c r="J40" s="16"/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/>
      <c r="H41" s="17"/>
      <c r="I41" s="16"/>
      <c r="J41" s="16"/>
      <c r="K41" s="13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6705483.1750462092</v>
      </c>
      <c r="H42" s="10"/>
      <c r="I42" s="13">
        <v>3585163.7503773677</v>
      </c>
      <c r="J42" s="13">
        <v>3120319.4246688401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/>
      <c r="H43" s="17"/>
      <c r="I43" s="16"/>
      <c r="J43" s="16"/>
      <c r="K43" s="13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3469529.4373246152</v>
      </c>
      <c r="H44" s="17" t="s">
        <v>59</v>
      </c>
      <c r="I44" s="16">
        <v>2428670.6061272305</v>
      </c>
      <c r="J44" s="16">
        <v>1040858.8311973845</v>
      </c>
      <c r="K44" s="13">
        <v>3469529.4373246152</v>
      </c>
      <c r="L44" s="18" t="s">
        <v>345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/>
      <c r="H45" s="17"/>
      <c r="I45" s="16"/>
      <c r="J45" s="16"/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/>
      <c r="H46" s="17"/>
      <c r="I46" s="16"/>
      <c r="J46" s="16"/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805668.78516653483</v>
      </c>
      <c r="H47" s="17" t="s">
        <v>15</v>
      </c>
      <c r="I47" s="16">
        <v>805668.78516653483</v>
      </c>
      <c r="J47" s="16"/>
      <c r="K47" s="13">
        <v>805668.78516653483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/>
      <c r="H48" s="17"/>
      <c r="I48" s="16"/>
      <c r="J48" s="16"/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160509.87821229614</v>
      </c>
      <c r="H49" s="17" t="s">
        <v>15</v>
      </c>
      <c r="I49" s="16">
        <v>160509.87821229614</v>
      </c>
      <c r="J49" s="16"/>
      <c r="K49" s="13">
        <v>160509.87821229614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/>
      <c r="H50" s="17"/>
      <c r="I50" s="16"/>
      <c r="J50" s="16"/>
      <c r="K50" s="13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/>
      <c r="H51" s="17"/>
      <c r="I51" s="16"/>
      <c r="J51" s="16"/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/>
      <c r="H52" s="17"/>
      <c r="I52" s="16"/>
      <c r="J52" s="16"/>
      <c r="K52" s="13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/>
      <c r="H53" s="17"/>
      <c r="I53" s="16"/>
      <c r="J53" s="16"/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/>
      <c r="H54" s="17"/>
      <c r="I54" s="16"/>
      <c r="J54" s="16"/>
      <c r="K54" s="13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/>
      <c r="H55" s="17"/>
      <c r="I55" s="16"/>
      <c r="J55" s="16"/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/>
      <c r="H56" s="17"/>
      <c r="I56" s="16"/>
      <c r="J56" s="16"/>
      <c r="K56" s="13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/>
      <c r="H57" s="17"/>
      <c r="I57" s="16"/>
      <c r="J57" s="16"/>
      <c r="K57" s="13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/>
      <c r="H58" s="17"/>
      <c r="I58" s="16"/>
      <c r="J58" s="16"/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/>
      <c r="H59" s="17"/>
      <c r="I59" s="16"/>
      <c r="J59" s="16"/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/>
      <c r="H60" s="17"/>
      <c r="I60" s="16"/>
      <c r="J60" s="16"/>
      <c r="K60" s="13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1066586.0408713068</v>
      </c>
      <c r="H61" s="17" t="s">
        <v>59</v>
      </c>
      <c r="I61" s="16">
        <v>190314.48087130673</v>
      </c>
      <c r="J61" s="16">
        <v>876271.56</v>
      </c>
      <c r="K61" s="13">
        <v>1066586.0408713068</v>
      </c>
      <c r="L61" s="18" t="s">
        <v>346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1172538.0089713233</v>
      </c>
      <c r="H62" s="17" t="s">
        <v>24</v>
      </c>
      <c r="I62" s="16"/>
      <c r="J62" s="16">
        <v>1172538.0089713233</v>
      </c>
      <c r="K62" s="13">
        <v>1172538.0089713233</v>
      </c>
      <c r="L62" s="18" t="s">
        <v>347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30651.024500132382</v>
      </c>
      <c r="H63" s="17" t="s">
        <v>24</v>
      </c>
      <c r="I63" s="16"/>
      <c r="J63" s="16">
        <v>30651.024500132382</v>
      </c>
      <c r="K63" s="13">
        <v>30651.024500132382</v>
      </c>
      <c r="L63" s="18" t="s">
        <v>348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0</v>
      </c>
      <c r="H66" s="10"/>
      <c r="I66" s="13">
        <v>0</v>
      </c>
      <c r="J66" s="13">
        <v>0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/>
      <c r="H67" s="17"/>
      <c r="I67" s="16"/>
      <c r="J67" s="16"/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/>
      <c r="H69" s="17"/>
      <c r="I69" s="16"/>
      <c r="J69" s="16"/>
      <c r="K69" s="13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257692.46525195832</v>
      </c>
      <c r="H70" s="10"/>
      <c r="I70" s="13">
        <v>0</v>
      </c>
      <c r="J70" s="13">
        <v>257692.46525195832</v>
      </c>
      <c r="K70" s="13"/>
      <c r="L70" s="15"/>
    </row>
    <row r="71" spans="1:12" ht="15.75" x14ac:dyDescent="0.25">
      <c r="A71" s="10"/>
      <c r="B71" s="10"/>
      <c r="C71" s="11" t="s">
        <v>139</v>
      </c>
      <c r="D71" s="10"/>
      <c r="E71" s="10"/>
      <c r="F71" s="10" t="s">
        <v>140</v>
      </c>
      <c r="G71" s="16"/>
      <c r="H71" s="82"/>
      <c r="I71" s="16"/>
      <c r="J71" s="16"/>
      <c r="K71" s="13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15918.121494745556</v>
      </c>
      <c r="H72" s="82" t="s">
        <v>24</v>
      </c>
      <c r="I72" s="16"/>
      <c r="J72" s="16">
        <v>15918.121494745556</v>
      </c>
      <c r="K72" s="13">
        <v>15918.121494745556</v>
      </c>
      <c r="L72" s="18" t="s">
        <v>349</v>
      </c>
    </row>
    <row r="73" spans="1:12" ht="15.75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241774.34375721277</v>
      </c>
      <c r="H73" s="82" t="s">
        <v>24</v>
      </c>
      <c r="I73" s="16"/>
      <c r="J73" s="16">
        <v>241774.34375721277</v>
      </c>
      <c r="K73" s="13">
        <v>241774.34375721277</v>
      </c>
      <c r="L73" s="18" t="s">
        <v>350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3">
        <v>12093431.468391575</v>
      </c>
      <c r="H76" s="26"/>
      <c r="I76" s="83">
        <v>7035583.1038424429</v>
      </c>
      <c r="J76" s="83">
        <v>5057848.3645491302</v>
      </c>
      <c r="K76" s="13">
        <v>12093431.468391573</v>
      </c>
      <c r="L76" s="27"/>
    </row>
    <row r="77" spans="1:12" ht="15.75" x14ac:dyDescent="0.25">
      <c r="F77" s="84" t="s">
        <v>200</v>
      </c>
      <c r="G77" s="85">
        <v>12093431.468391575</v>
      </c>
      <c r="H77" s="14"/>
      <c r="I77" s="86">
        <v>0.58176896460125838</v>
      </c>
      <c r="J77" s="86">
        <v>0.4182310353987414</v>
      </c>
      <c r="K77" s="29"/>
      <c r="L77" s="30"/>
    </row>
    <row r="79" spans="1:12" ht="15.75" x14ac:dyDescent="0.25">
      <c r="F79" s="87" t="s">
        <v>201</v>
      </c>
    </row>
    <row r="80" spans="1:12" hidden="1" x14ac:dyDescent="0.25"/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13">
        <f>'[1]CA2 Detail'!$V$121-'[1]CA2 Detail'!$I$203</f>
        <v>70997371.23411949</v>
      </c>
      <c r="J83" s="88">
        <v>9.909638880349593E-2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685" priority="119" operator="notEqual">
      <formula>G15</formula>
    </cfRule>
    <cfRule type="cellIs" dxfId="3684" priority="120" operator="equal">
      <formula>G15</formula>
    </cfRule>
  </conditionalFormatting>
  <conditionalFormatting sqref="K16">
    <cfRule type="cellIs" dxfId="3683" priority="117" operator="notEqual">
      <formula>G16</formula>
    </cfRule>
    <cfRule type="cellIs" dxfId="3682" priority="118" operator="equal">
      <formula>G16</formula>
    </cfRule>
  </conditionalFormatting>
  <conditionalFormatting sqref="K17">
    <cfRule type="cellIs" dxfId="3681" priority="115" operator="notEqual">
      <formula>G17</formula>
    </cfRule>
    <cfRule type="cellIs" dxfId="3680" priority="116" operator="equal">
      <formula>G17</formula>
    </cfRule>
  </conditionalFormatting>
  <conditionalFormatting sqref="K18">
    <cfRule type="cellIs" dxfId="3679" priority="113" operator="notEqual">
      <formula>G18</formula>
    </cfRule>
    <cfRule type="cellIs" dxfId="3678" priority="114" operator="equal">
      <formula>G18</formula>
    </cfRule>
  </conditionalFormatting>
  <conditionalFormatting sqref="K19">
    <cfRule type="cellIs" dxfId="3677" priority="111" operator="notEqual">
      <formula>G19</formula>
    </cfRule>
    <cfRule type="cellIs" dxfId="3676" priority="112" operator="equal">
      <formula>G19</formula>
    </cfRule>
  </conditionalFormatting>
  <conditionalFormatting sqref="K20">
    <cfRule type="cellIs" dxfId="3675" priority="109" operator="notEqual">
      <formula>G20</formula>
    </cfRule>
    <cfRule type="cellIs" dxfId="3674" priority="110" operator="equal">
      <formula>G20</formula>
    </cfRule>
  </conditionalFormatting>
  <conditionalFormatting sqref="K21">
    <cfRule type="cellIs" dxfId="3673" priority="107" operator="notEqual">
      <formula>G21</formula>
    </cfRule>
    <cfRule type="cellIs" dxfId="3672" priority="108" operator="equal">
      <formula>G21</formula>
    </cfRule>
  </conditionalFormatting>
  <conditionalFormatting sqref="K22">
    <cfRule type="cellIs" dxfId="3671" priority="105" operator="notEqual">
      <formula>G22</formula>
    </cfRule>
    <cfRule type="cellIs" dxfId="3670" priority="106" operator="equal">
      <formula>G22</formula>
    </cfRule>
  </conditionalFormatting>
  <conditionalFormatting sqref="K23">
    <cfRule type="cellIs" dxfId="3669" priority="103" operator="notEqual">
      <formula>G23</formula>
    </cfRule>
    <cfRule type="cellIs" dxfId="3668" priority="104" operator="equal">
      <formula>G23</formula>
    </cfRule>
  </conditionalFormatting>
  <conditionalFormatting sqref="K24">
    <cfRule type="cellIs" dxfId="3667" priority="101" operator="notEqual">
      <formula>G24</formula>
    </cfRule>
    <cfRule type="cellIs" dxfId="3666" priority="102" operator="equal">
      <formula>G24</formula>
    </cfRule>
  </conditionalFormatting>
  <conditionalFormatting sqref="K26">
    <cfRule type="cellIs" dxfId="3665" priority="99" operator="notEqual">
      <formula>G26</formula>
    </cfRule>
    <cfRule type="cellIs" dxfId="3664" priority="100" operator="equal">
      <formula>G26</formula>
    </cfRule>
  </conditionalFormatting>
  <conditionalFormatting sqref="K27">
    <cfRule type="cellIs" dxfId="3663" priority="97" operator="notEqual">
      <formula>G27</formula>
    </cfRule>
    <cfRule type="cellIs" dxfId="3662" priority="98" operator="equal">
      <formula>G27</formula>
    </cfRule>
  </conditionalFormatting>
  <conditionalFormatting sqref="K28">
    <cfRule type="cellIs" dxfId="3661" priority="95" operator="notEqual">
      <formula>G28</formula>
    </cfRule>
    <cfRule type="cellIs" dxfId="3660" priority="96" operator="equal">
      <formula>G28</formula>
    </cfRule>
  </conditionalFormatting>
  <conditionalFormatting sqref="K29">
    <cfRule type="cellIs" dxfId="3659" priority="93" operator="notEqual">
      <formula>G29</formula>
    </cfRule>
    <cfRule type="cellIs" dxfId="3658" priority="94" operator="equal">
      <formula>G29</formula>
    </cfRule>
  </conditionalFormatting>
  <conditionalFormatting sqref="K30">
    <cfRule type="cellIs" dxfId="3657" priority="91" operator="notEqual">
      <formula>G30</formula>
    </cfRule>
    <cfRule type="cellIs" dxfId="3656" priority="92" operator="equal">
      <formula>G30</formula>
    </cfRule>
  </conditionalFormatting>
  <conditionalFormatting sqref="K31">
    <cfRule type="cellIs" dxfId="3655" priority="89" operator="notEqual">
      <formula>G31</formula>
    </cfRule>
    <cfRule type="cellIs" dxfId="3654" priority="90" operator="equal">
      <formula>G31</formula>
    </cfRule>
  </conditionalFormatting>
  <conditionalFormatting sqref="K32">
    <cfRule type="cellIs" dxfId="3653" priority="87" operator="notEqual">
      <formula>G32</formula>
    </cfRule>
    <cfRule type="cellIs" dxfId="3652" priority="88" operator="equal">
      <formula>G32</formula>
    </cfRule>
  </conditionalFormatting>
  <conditionalFormatting sqref="K33">
    <cfRule type="cellIs" dxfId="3651" priority="85" operator="notEqual">
      <formula>G33</formula>
    </cfRule>
    <cfRule type="cellIs" dxfId="3650" priority="86" operator="equal">
      <formula>G33</formula>
    </cfRule>
  </conditionalFormatting>
  <conditionalFormatting sqref="K34">
    <cfRule type="cellIs" dxfId="3649" priority="83" operator="notEqual">
      <formula>G34</formula>
    </cfRule>
    <cfRule type="cellIs" dxfId="3648" priority="84" operator="equal">
      <formula>G34</formula>
    </cfRule>
  </conditionalFormatting>
  <conditionalFormatting sqref="K35">
    <cfRule type="cellIs" dxfId="3647" priority="81" operator="notEqual">
      <formula>G35</formula>
    </cfRule>
    <cfRule type="cellIs" dxfId="3646" priority="82" operator="equal">
      <formula>G35</formula>
    </cfRule>
  </conditionalFormatting>
  <conditionalFormatting sqref="K36">
    <cfRule type="cellIs" dxfId="3645" priority="79" operator="notEqual">
      <formula>G36</formula>
    </cfRule>
    <cfRule type="cellIs" dxfId="3644" priority="80" operator="equal">
      <formula>G36</formula>
    </cfRule>
  </conditionalFormatting>
  <conditionalFormatting sqref="K37">
    <cfRule type="cellIs" dxfId="3643" priority="77" operator="notEqual">
      <formula>G37</formula>
    </cfRule>
    <cfRule type="cellIs" dxfId="3642" priority="78" operator="equal">
      <formula>G37</formula>
    </cfRule>
  </conditionalFormatting>
  <conditionalFormatting sqref="K38">
    <cfRule type="cellIs" dxfId="3641" priority="75" operator="notEqual">
      <formula>G38</formula>
    </cfRule>
    <cfRule type="cellIs" dxfId="3640" priority="76" operator="equal">
      <formula>G38</formula>
    </cfRule>
  </conditionalFormatting>
  <conditionalFormatting sqref="K39">
    <cfRule type="cellIs" dxfId="3639" priority="73" operator="notEqual">
      <formula>G39</formula>
    </cfRule>
    <cfRule type="cellIs" dxfId="3638" priority="74" operator="equal">
      <formula>G39</formula>
    </cfRule>
  </conditionalFormatting>
  <conditionalFormatting sqref="K40">
    <cfRule type="cellIs" dxfId="3637" priority="71" operator="notEqual">
      <formula>G40</formula>
    </cfRule>
    <cfRule type="cellIs" dxfId="3636" priority="72" operator="equal">
      <formula>G40</formula>
    </cfRule>
  </conditionalFormatting>
  <conditionalFormatting sqref="K41">
    <cfRule type="cellIs" dxfId="3635" priority="69" operator="notEqual">
      <formula>G41</formula>
    </cfRule>
    <cfRule type="cellIs" dxfId="3634" priority="70" operator="equal">
      <formula>G41</formula>
    </cfRule>
  </conditionalFormatting>
  <conditionalFormatting sqref="K43">
    <cfRule type="cellIs" dxfId="3633" priority="67" operator="notEqual">
      <formula>G43</formula>
    </cfRule>
    <cfRule type="cellIs" dxfId="3632" priority="68" operator="equal">
      <formula>G43</formula>
    </cfRule>
  </conditionalFormatting>
  <conditionalFormatting sqref="K44">
    <cfRule type="cellIs" dxfId="3631" priority="65" operator="notEqual">
      <formula>G44</formula>
    </cfRule>
    <cfRule type="cellIs" dxfId="3630" priority="66" operator="equal">
      <formula>G44</formula>
    </cfRule>
  </conditionalFormatting>
  <conditionalFormatting sqref="K45">
    <cfRule type="cellIs" dxfId="3629" priority="63" operator="notEqual">
      <formula>G45</formula>
    </cfRule>
    <cfRule type="cellIs" dxfId="3628" priority="64" operator="equal">
      <formula>G45</formula>
    </cfRule>
  </conditionalFormatting>
  <conditionalFormatting sqref="K46">
    <cfRule type="cellIs" dxfId="3627" priority="61" operator="notEqual">
      <formula>G46</formula>
    </cfRule>
    <cfRule type="cellIs" dxfId="3626" priority="62" operator="equal">
      <formula>G46</formula>
    </cfRule>
  </conditionalFormatting>
  <conditionalFormatting sqref="K47">
    <cfRule type="cellIs" dxfId="3625" priority="59" operator="notEqual">
      <formula>G47</formula>
    </cfRule>
    <cfRule type="cellIs" dxfId="3624" priority="60" operator="equal">
      <formula>G47</formula>
    </cfRule>
  </conditionalFormatting>
  <conditionalFormatting sqref="K48">
    <cfRule type="cellIs" dxfId="3623" priority="57" operator="notEqual">
      <formula>G48</formula>
    </cfRule>
    <cfRule type="cellIs" dxfId="3622" priority="58" operator="equal">
      <formula>G48</formula>
    </cfRule>
  </conditionalFormatting>
  <conditionalFormatting sqref="K49">
    <cfRule type="cellIs" dxfId="3621" priority="55" operator="notEqual">
      <formula>G49</formula>
    </cfRule>
    <cfRule type="cellIs" dxfId="3620" priority="56" operator="equal">
      <formula>G49</formula>
    </cfRule>
  </conditionalFormatting>
  <conditionalFormatting sqref="K50">
    <cfRule type="cellIs" dxfId="3619" priority="53" operator="notEqual">
      <formula>G50</formula>
    </cfRule>
    <cfRule type="cellIs" dxfId="3618" priority="54" operator="equal">
      <formula>G50</formula>
    </cfRule>
  </conditionalFormatting>
  <conditionalFormatting sqref="K51">
    <cfRule type="cellIs" dxfId="3617" priority="51" operator="notEqual">
      <formula>G51</formula>
    </cfRule>
    <cfRule type="cellIs" dxfId="3616" priority="52" operator="equal">
      <formula>G51</formula>
    </cfRule>
  </conditionalFormatting>
  <conditionalFormatting sqref="K52">
    <cfRule type="cellIs" dxfId="3615" priority="49" operator="notEqual">
      <formula>G52</formula>
    </cfRule>
    <cfRule type="cellIs" dxfId="3614" priority="50" operator="equal">
      <formula>G52</formula>
    </cfRule>
  </conditionalFormatting>
  <conditionalFormatting sqref="K53">
    <cfRule type="cellIs" dxfId="3613" priority="47" operator="notEqual">
      <formula>G53</formula>
    </cfRule>
    <cfRule type="cellIs" dxfId="3612" priority="48" operator="equal">
      <formula>G53</formula>
    </cfRule>
  </conditionalFormatting>
  <conditionalFormatting sqref="K54">
    <cfRule type="cellIs" dxfId="3611" priority="45" operator="notEqual">
      <formula>G54</formula>
    </cfRule>
    <cfRule type="cellIs" dxfId="3610" priority="46" operator="equal">
      <formula>G54</formula>
    </cfRule>
  </conditionalFormatting>
  <conditionalFormatting sqref="K55">
    <cfRule type="cellIs" dxfId="3609" priority="43" operator="notEqual">
      <formula>G55</formula>
    </cfRule>
    <cfRule type="cellIs" dxfId="3608" priority="44" operator="equal">
      <formula>G55</formula>
    </cfRule>
  </conditionalFormatting>
  <conditionalFormatting sqref="K56">
    <cfRule type="cellIs" dxfId="3607" priority="41" operator="notEqual">
      <formula>G56</formula>
    </cfRule>
    <cfRule type="cellIs" dxfId="3606" priority="42" operator="equal">
      <formula>G56</formula>
    </cfRule>
  </conditionalFormatting>
  <conditionalFormatting sqref="K57">
    <cfRule type="cellIs" dxfId="3605" priority="39" operator="notEqual">
      <formula>G57</formula>
    </cfRule>
    <cfRule type="cellIs" dxfId="3604" priority="40" operator="equal">
      <formula>G57</formula>
    </cfRule>
  </conditionalFormatting>
  <conditionalFormatting sqref="K58">
    <cfRule type="cellIs" dxfId="3603" priority="37" operator="notEqual">
      <formula>G58</formula>
    </cfRule>
    <cfRule type="cellIs" dxfId="3602" priority="38" operator="equal">
      <formula>G58</formula>
    </cfRule>
  </conditionalFormatting>
  <conditionalFormatting sqref="K59">
    <cfRule type="cellIs" dxfId="3601" priority="35" operator="notEqual">
      <formula>G59</formula>
    </cfRule>
    <cfRule type="cellIs" dxfId="3600" priority="36" operator="equal">
      <formula>G59</formula>
    </cfRule>
  </conditionalFormatting>
  <conditionalFormatting sqref="K60">
    <cfRule type="cellIs" dxfId="3599" priority="33" operator="notEqual">
      <formula>G60</formula>
    </cfRule>
    <cfRule type="cellIs" dxfId="3598" priority="34" operator="equal">
      <formula>G60</formula>
    </cfRule>
  </conditionalFormatting>
  <conditionalFormatting sqref="K61">
    <cfRule type="cellIs" dxfId="3597" priority="31" operator="notEqual">
      <formula>G61</formula>
    </cfRule>
    <cfRule type="cellIs" dxfId="3596" priority="32" operator="equal">
      <formula>G61</formula>
    </cfRule>
  </conditionalFormatting>
  <conditionalFormatting sqref="K62">
    <cfRule type="cellIs" dxfId="3595" priority="29" operator="notEqual">
      <formula>G62</formula>
    </cfRule>
    <cfRule type="cellIs" dxfId="3594" priority="30" operator="equal">
      <formula>G62</formula>
    </cfRule>
  </conditionalFormatting>
  <conditionalFormatting sqref="K63">
    <cfRule type="cellIs" dxfId="3593" priority="27" operator="notEqual">
      <formula>G63</formula>
    </cfRule>
    <cfRule type="cellIs" dxfId="3592" priority="28" operator="equal">
      <formula>G63</formula>
    </cfRule>
  </conditionalFormatting>
  <conditionalFormatting sqref="K67">
    <cfRule type="cellIs" dxfId="3591" priority="25" operator="notEqual">
      <formula>G67</formula>
    </cfRule>
    <cfRule type="cellIs" dxfId="3590" priority="26" operator="equal">
      <formula>G67</formula>
    </cfRule>
  </conditionalFormatting>
  <conditionalFormatting sqref="K68">
    <cfRule type="cellIs" dxfId="3589" priority="23" operator="notEqual">
      <formula>G68</formula>
    </cfRule>
    <cfRule type="cellIs" dxfId="3588" priority="24" operator="equal">
      <formula>G68</formula>
    </cfRule>
  </conditionalFormatting>
  <conditionalFormatting sqref="K69">
    <cfRule type="cellIs" dxfId="3587" priority="21" operator="notEqual">
      <formula>G69</formula>
    </cfRule>
    <cfRule type="cellIs" dxfId="3586" priority="22" operator="equal">
      <formula>G69</formula>
    </cfRule>
  </conditionalFormatting>
  <conditionalFormatting sqref="K71">
    <cfRule type="cellIs" dxfId="3585" priority="19" operator="notEqual">
      <formula>G71</formula>
    </cfRule>
    <cfRule type="cellIs" dxfId="3584" priority="20" operator="equal">
      <formula>G71</formula>
    </cfRule>
  </conditionalFormatting>
  <conditionalFormatting sqref="K72">
    <cfRule type="cellIs" dxfId="3583" priority="17" operator="notEqual">
      <formula>G72</formula>
    </cfRule>
    <cfRule type="cellIs" dxfId="3582" priority="18" operator="equal">
      <formula>G72</formula>
    </cfRule>
  </conditionalFormatting>
  <conditionalFormatting sqref="K73">
    <cfRule type="cellIs" dxfId="3581" priority="15" operator="notEqual">
      <formula>G73</formula>
    </cfRule>
    <cfRule type="cellIs" dxfId="3580" priority="16" operator="equal">
      <formula>G73</formula>
    </cfRule>
  </conditionalFormatting>
  <conditionalFormatting sqref="K76">
    <cfRule type="cellIs" dxfId="3579" priority="13" operator="notEqual">
      <formula>G76</formula>
    </cfRule>
    <cfRule type="cellIs" dxfId="3578" priority="14" operator="equal">
      <formula>G76</formula>
    </cfRule>
  </conditionalFormatting>
  <conditionalFormatting sqref="K9">
    <cfRule type="cellIs" dxfId="3577" priority="131" operator="notEqual">
      <formula>G9</formula>
    </cfRule>
    <cfRule type="cellIs" dxfId="3576" priority="132" operator="equal">
      <formula>G9</formula>
    </cfRule>
  </conditionalFormatting>
  <conditionalFormatting sqref="K10">
    <cfRule type="cellIs" dxfId="3575" priority="129" operator="notEqual">
      <formula>G10</formula>
    </cfRule>
    <cfRule type="cellIs" dxfId="3574" priority="130" operator="equal">
      <formula>G10</formula>
    </cfRule>
  </conditionalFormatting>
  <conditionalFormatting sqref="K11">
    <cfRule type="cellIs" dxfId="3573" priority="127" operator="notEqual">
      <formula>G11</formula>
    </cfRule>
    <cfRule type="cellIs" dxfId="3572" priority="128" operator="equal">
      <formula>G11</formula>
    </cfRule>
  </conditionalFormatting>
  <conditionalFormatting sqref="K12">
    <cfRule type="cellIs" dxfId="3571" priority="125" operator="notEqual">
      <formula>G12</formula>
    </cfRule>
    <cfRule type="cellIs" dxfId="3570" priority="126" operator="equal">
      <formula>G12</formula>
    </cfRule>
  </conditionalFormatting>
  <conditionalFormatting sqref="K13">
    <cfRule type="cellIs" dxfId="3569" priority="123" operator="notEqual">
      <formula>G13</formula>
    </cfRule>
    <cfRule type="cellIs" dxfId="3568" priority="124" operator="equal">
      <formula>G13</formula>
    </cfRule>
  </conditionalFormatting>
  <conditionalFormatting sqref="K14">
    <cfRule type="cellIs" dxfId="3567" priority="121" operator="notEqual">
      <formula>G14</formula>
    </cfRule>
    <cfRule type="cellIs" dxfId="3566" priority="122" operator="equal">
      <formula>G14</formula>
    </cfRule>
  </conditionalFormatting>
  <conditionalFormatting sqref="G76">
    <cfRule type="cellIs" dxfId="3565" priority="11" operator="notEqual">
      <formula>$G$77</formula>
    </cfRule>
    <cfRule type="cellIs" dxfId="356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6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512D46E-AFC3-4FB6-A8BB-98AB856652AC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1D7F4BDC-46B8-42D5-A9A0-FBF98CECA412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33AA242-478F-4AE8-A0F3-E4E9F755388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9169972-69D6-4EB3-AF40-949AA7579F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9FB991F9-309E-41DB-BD07-BF8E8C60C578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134EF7-29FB-4962-8497-45D97B294C47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1010E8-9743-4E7C-B9C9-10378B0D56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C6247825-1D09-48E8-9792-B1DC05FE19C4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7C77157-5B0B-401B-A286-0AAF7CDD250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27BC18A-BD7C-4A6A-9736-16C50CA81786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148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7027616.0900000008</v>
      </c>
      <c r="H8" s="10"/>
      <c r="I8" s="13">
        <v>5446137.1700000009</v>
      </c>
      <c r="J8" s="13">
        <v>1581478.92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/>
      <c r="H9" s="17"/>
      <c r="I9" s="16"/>
      <c r="J9" s="16"/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1481.2</v>
      </c>
      <c r="H10" s="17" t="s">
        <v>15</v>
      </c>
      <c r="I10" s="16">
        <v>1481.2</v>
      </c>
      <c r="J10" s="16"/>
      <c r="K10" s="13">
        <v>1481.2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637808.61</v>
      </c>
      <c r="H11" s="17" t="s">
        <v>59</v>
      </c>
      <c r="I11" s="16">
        <v>557896.13</v>
      </c>
      <c r="J11" s="16">
        <v>79912.479999999996</v>
      </c>
      <c r="K11" s="13">
        <v>637808.61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v>672885.3</v>
      </c>
      <c r="H12" s="17" t="s">
        <v>59</v>
      </c>
      <c r="I12" s="16">
        <v>620135.69999999995</v>
      </c>
      <c r="J12" s="16">
        <v>52749.599999999977</v>
      </c>
      <c r="K12" s="13">
        <v>672885.29999999993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2378832.29</v>
      </c>
      <c r="H13" s="17" t="s">
        <v>59</v>
      </c>
      <c r="I13" s="16">
        <v>1909313.04</v>
      </c>
      <c r="J13" s="16">
        <v>469519.25</v>
      </c>
      <c r="K13" s="13">
        <v>2378832.29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1127768.5</v>
      </c>
      <c r="H14" s="17" t="s">
        <v>59</v>
      </c>
      <c r="I14" s="16">
        <v>917758.73</v>
      </c>
      <c r="J14" s="16">
        <v>210009.77</v>
      </c>
      <c r="K14" s="13">
        <v>1127768.5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/>
      <c r="H15" s="17"/>
      <c r="I15" s="16"/>
      <c r="J15" s="16"/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v>4133.6000000000004</v>
      </c>
      <c r="H16" s="17" t="s">
        <v>15</v>
      </c>
      <c r="I16" s="16">
        <v>4133.6000000000004</v>
      </c>
      <c r="J16" s="16"/>
      <c r="K16" s="13">
        <v>4133.6000000000004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/>
      <c r="H17" s="17"/>
      <c r="I17" s="16"/>
      <c r="J17" s="16"/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1457765.23</v>
      </c>
      <c r="H18" s="17" t="s">
        <v>59</v>
      </c>
      <c r="I18" s="16">
        <v>800333.31</v>
      </c>
      <c r="J18" s="16">
        <v>657431.92000000004</v>
      </c>
      <c r="K18" s="13">
        <v>1457765.23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/>
      <c r="H19" s="17"/>
      <c r="I19" s="19"/>
      <c r="J19" s="19"/>
      <c r="K19" s="13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712165</v>
      </c>
      <c r="H20" s="17" t="s">
        <v>59</v>
      </c>
      <c r="I20" s="16">
        <v>627505.02</v>
      </c>
      <c r="J20" s="16">
        <v>84659.98</v>
      </c>
      <c r="K20" s="13">
        <v>712165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v>25266.32</v>
      </c>
      <c r="H21" s="17" t="s">
        <v>59</v>
      </c>
      <c r="I21" s="16">
        <v>6006.32</v>
      </c>
      <c r="J21" s="16">
        <v>19260</v>
      </c>
      <c r="K21" s="13">
        <v>25266.32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v>9510.0400000000009</v>
      </c>
      <c r="H22" s="17" t="s">
        <v>15</v>
      </c>
      <c r="I22" s="16">
        <v>1574.1200000000008</v>
      </c>
      <c r="J22" s="16">
        <v>7935.92</v>
      </c>
      <c r="K22" s="13">
        <v>9510.0400000000009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/>
      <c r="H23" s="17"/>
      <c r="I23" s="16"/>
      <c r="J23" s="16"/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/>
      <c r="H24" s="17"/>
      <c r="I24" s="22"/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5231744.46</v>
      </c>
      <c r="H25" s="10"/>
      <c r="I25" s="13">
        <v>2263348.56</v>
      </c>
      <c r="J25" s="13">
        <v>2968395.9000000004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/>
      <c r="H26" s="17"/>
      <c r="I26" s="16"/>
      <c r="J26" s="16"/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1011562.4</v>
      </c>
      <c r="H27" s="17" t="s">
        <v>59</v>
      </c>
      <c r="I27" s="16">
        <v>703448.05</v>
      </c>
      <c r="J27" s="16">
        <v>308114.34999999998</v>
      </c>
      <c r="K27" s="13">
        <v>1011562.4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17460</v>
      </c>
      <c r="H28" s="17" t="s">
        <v>15</v>
      </c>
      <c r="I28" s="16">
        <v>17460</v>
      </c>
      <c r="J28" s="16">
        <v>0</v>
      </c>
      <c r="K28" s="13">
        <v>17460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561377.47</v>
      </c>
      <c r="H29" s="17" t="s">
        <v>59</v>
      </c>
      <c r="I29" s="16">
        <v>205325.55</v>
      </c>
      <c r="J29" s="16">
        <v>356051.92</v>
      </c>
      <c r="K29" s="13">
        <v>561377.47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/>
      <c r="H30" s="17"/>
      <c r="I30" s="16"/>
      <c r="J30" s="16"/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469753.37</v>
      </c>
      <c r="H31" s="17" t="s">
        <v>59</v>
      </c>
      <c r="I31" s="16">
        <v>269898.52</v>
      </c>
      <c r="J31" s="16">
        <v>199854.85</v>
      </c>
      <c r="K31" s="13">
        <v>469753.37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1195473.81</v>
      </c>
      <c r="H32" s="17" t="s">
        <v>59</v>
      </c>
      <c r="I32" s="16">
        <v>20957.73</v>
      </c>
      <c r="J32" s="16">
        <v>1174516.08</v>
      </c>
      <c r="K32" s="13">
        <v>1195473.81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/>
      <c r="H33" s="17"/>
      <c r="I33" s="16"/>
      <c r="J33" s="16"/>
      <c r="K33" s="13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433987.06</v>
      </c>
      <c r="H34" s="17" t="s">
        <v>59</v>
      </c>
      <c r="I34" s="16">
        <v>24848.35</v>
      </c>
      <c r="J34" s="16">
        <v>409138.71</v>
      </c>
      <c r="K34" s="13">
        <v>433987.06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708040.68</v>
      </c>
      <c r="H35" s="17" t="s">
        <v>59</v>
      </c>
      <c r="I35" s="16">
        <v>282434.48</v>
      </c>
      <c r="J35" s="16">
        <v>425606.2</v>
      </c>
      <c r="K35" s="13">
        <v>708040.67999999993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/>
      <c r="H36" s="17"/>
      <c r="I36" s="16"/>
      <c r="J36" s="16"/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v>726196.56</v>
      </c>
      <c r="H37" s="17" t="s">
        <v>15</v>
      </c>
      <c r="I37" s="16">
        <v>726196.56</v>
      </c>
      <c r="J37" s="16"/>
      <c r="K37" s="13">
        <v>726196.56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/>
      <c r="H38" s="17"/>
      <c r="I38" s="16"/>
      <c r="J38" s="16"/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/>
      <c r="H39" s="17"/>
      <c r="I39" s="16"/>
      <c r="J39" s="16"/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/>
      <c r="H40" s="17"/>
      <c r="I40" s="16"/>
      <c r="J40" s="16"/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107893.11</v>
      </c>
      <c r="H41" s="17" t="s">
        <v>59</v>
      </c>
      <c r="I41" s="16">
        <v>12779.32</v>
      </c>
      <c r="J41" s="16">
        <v>95113.79</v>
      </c>
      <c r="K41" s="13">
        <v>107893.10999999999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14914830.339999996</v>
      </c>
      <c r="H42" s="10"/>
      <c r="I42" s="13">
        <v>1623607.6400000004</v>
      </c>
      <c r="J42" s="13">
        <v>13291222.699999999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v>10565136.65</v>
      </c>
      <c r="H43" s="17" t="s">
        <v>24</v>
      </c>
      <c r="I43" s="16">
        <v>0</v>
      </c>
      <c r="J43" s="16">
        <v>10565136.65</v>
      </c>
      <c r="K43" s="13">
        <v>10565136.65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/>
      <c r="H44" s="17"/>
      <c r="I44" s="16"/>
      <c r="J44" s="16"/>
      <c r="K44" s="13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v>7940.33</v>
      </c>
      <c r="H45" s="17" t="s">
        <v>24</v>
      </c>
      <c r="I45" s="16">
        <v>0</v>
      </c>
      <c r="J45" s="16">
        <v>7940.33</v>
      </c>
      <c r="K45" s="13">
        <v>7940.33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/>
      <c r="H46" s="17"/>
      <c r="I46" s="16"/>
      <c r="J46" s="16"/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2200108.38</v>
      </c>
      <c r="H47" s="17" t="s">
        <v>59</v>
      </c>
      <c r="I47" s="16">
        <v>940146.26</v>
      </c>
      <c r="J47" s="16">
        <v>1259962.1199999999</v>
      </c>
      <c r="K47" s="13">
        <v>2200108.38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/>
      <c r="H48" s="17"/>
      <c r="I48" s="16"/>
      <c r="J48" s="16"/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1202394.54</v>
      </c>
      <c r="H49" s="17" t="s">
        <v>59</v>
      </c>
      <c r="I49" s="16">
        <v>333935.11</v>
      </c>
      <c r="J49" s="16">
        <v>868459.43</v>
      </c>
      <c r="K49" s="13">
        <v>1202394.54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v>327652.7</v>
      </c>
      <c r="H50" s="17" t="s">
        <v>59</v>
      </c>
      <c r="I50" s="16">
        <v>36554.519999999997</v>
      </c>
      <c r="J50" s="16">
        <v>291098.18</v>
      </c>
      <c r="K50" s="13">
        <v>327652.7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/>
      <c r="H51" s="17"/>
      <c r="I51" s="16"/>
      <c r="J51" s="16"/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v>137105.85999999999</v>
      </c>
      <c r="H52" s="17" t="s">
        <v>59</v>
      </c>
      <c r="I52" s="16">
        <v>17389.419999999998</v>
      </c>
      <c r="J52" s="16">
        <v>119716.44</v>
      </c>
      <c r="K52" s="13">
        <v>137105.85999999999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/>
      <c r="H53" s="17"/>
      <c r="I53" s="16"/>
      <c r="J53" s="16"/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v>171606.17</v>
      </c>
      <c r="H54" s="17" t="s">
        <v>59</v>
      </c>
      <c r="I54" s="16">
        <v>9264.6200000000008</v>
      </c>
      <c r="J54" s="16">
        <v>162341.54999999999</v>
      </c>
      <c r="K54" s="13">
        <v>171606.16999999998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v>88332</v>
      </c>
      <c r="H55" s="17" t="s">
        <v>59</v>
      </c>
      <c r="I55" s="16">
        <v>71827</v>
      </c>
      <c r="J55" s="16">
        <v>16505</v>
      </c>
      <c r="K55" s="13">
        <v>88332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18915.09</v>
      </c>
      <c r="H56" s="17" t="s">
        <v>59</v>
      </c>
      <c r="I56" s="16">
        <v>18852.09</v>
      </c>
      <c r="J56" s="16">
        <v>63</v>
      </c>
      <c r="K56" s="13">
        <v>18915.09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/>
      <c r="H57" s="17"/>
      <c r="I57" s="16"/>
      <c r="J57" s="16"/>
      <c r="K57" s="13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/>
      <c r="H58" s="17"/>
      <c r="I58" s="16"/>
      <c r="J58" s="16"/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v>0</v>
      </c>
      <c r="H59" s="17" t="s">
        <v>24</v>
      </c>
      <c r="I59" s="16">
        <v>0</v>
      </c>
      <c r="J59" s="16"/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662.84</v>
      </c>
      <c r="H60" s="17" t="s">
        <v>15</v>
      </c>
      <c r="I60" s="16">
        <v>662.84</v>
      </c>
      <c r="J60" s="16"/>
      <c r="K60" s="13">
        <v>662.84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/>
      <c r="H61" s="17"/>
      <c r="I61" s="16"/>
      <c r="J61" s="16"/>
      <c r="K61" s="13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194975.78</v>
      </c>
      <c r="H62" s="17" t="s">
        <v>15</v>
      </c>
      <c r="I62" s="16">
        <v>194975.78</v>
      </c>
      <c r="J62" s="16"/>
      <c r="K62" s="13">
        <v>194975.78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/>
      <c r="H63" s="17"/>
      <c r="I63" s="16"/>
      <c r="J63" s="16"/>
      <c r="K63" s="13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686632.55</v>
      </c>
      <c r="H66" s="10"/>
      <c r="I66" s="13">
        <v>33684</v>
      </c>
      <c r="J66" s="13">
        <v>652948.55000000005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>
        <v>37942.550000000003</v>
      </c>
      <c r="H67" s="17" t="s">
        <v>24</v>
      </c>
      <c r="I67" s="16">
        <v>0</v>
      </c>
      <c r="J67" s="16">
        <v>37942.550000000003</v>
      </c>
      <c r="K67" s="13">
        <v>37942.550000000003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v>648690</v>
      </c>
      <c r="H69" s="17" t="s">
        <v>24</v>
      </c>
      <c r="I69" s="16">
        <v>33684</v>
      </c>
      <c r="J69" s="16">
        <v>615006</v>
      </c>
      <c r="K69" s="13">
        <v>648690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4200546.0200000005</v>
      </c>
      <c r="H70" s="10"/>
      <c r="I70" s="13">
        <v>3072163.77</v>
      </c>
      <c r="J70" s="13">
        <v>1128382.25</v>
      </c>
      <c r="K70" s="13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453057.14</v>
      </c>
      <c r="H71" s="17" t="s">
        <v>15</v>
      </c>
      <c r="I71" s="16">
        <v>186689.14</v>
      </c>
      <c r="J71" s="16">
        <v>266368</v>
      </c>
      <c r="K71" s="13">
        <v>453057.14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3107835.56</v>
      </c>
      <c r="H72" s="17" t="s">
        <v>59</v>
      </c>
      <c r="I72" s="16">
        <v>2574076.77</v>
      </c>
      <c r="J72" s="16">
        <v>533758.79</v>
      </c>
      <c r="K72" s="13">
        <v>3107835.56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639653.32000000007</v>
      </c>
      <c r="H73" s="17" t="s">
        <v>59</v>
      </c>
      <c r="I73" s="16">
        <v>311397.86</v>
      </c>
      <c r="J73" s="16">
        <v>328255.45999999996</v>
      </c>
      <c r="K73" s="13">
        <v>639653.31999999995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3">
        <v>32061369.459999997</v>
      </c>
      <c r="H76" s="26"/>
      <c r="I76" s="83">
        <v>12438941.140000001</v>
      </c>
      <c r="J76" s="83">
        <v>19622428.32</v>
      </c>
      <c r="K76" s="13">
        <v>32061369.460000001</v>
      </c>
      <c r="L76" s="27"/>
    </row>
    <row r="77" spans="1:12" ht="15.75" x14ac:dyDescent="0.25">
      <c r="F77" s="84" t="s">
        <v>200</v>
      </c>
      <c r="G77" s="85">
        <v>32061369.460000001</v>
      </c>
      <c r="H77" s="14"/>
      <c r="I77" s="86">
        <v>0.38797285797535619</v>
      </c>
      <c r="J77" s="86">
        <v>0.61202714202464392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13">
        <f>'[3]CA2 Detail'!$V$121-'[3]CA2 Detail'!$I$203</f>
        <v>175553093.19</v>
      </c>
      <c r="J83" s="88">
        <v>7.0855721844430355E-2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553" priority="119" operator="notEqual">
      <formula>G15</formula>
    </cfRule>
    <cfRule type="cellIs" dxfId="3552" priority="120" operator="equal">
      <formula>G15</formula>
    </cfRule>
  </conditionalFormatting>
  <conditionalFormatting sqref="K16">
    <cfRule type="cellIs" dxfId="3551" priority="117" operator="notEqual">
      <formula>G16</formula>
    </cfRule>
    <cfRule type="cellIs" dxfId="3550" priority="118" operator="equal">
      <formula>G16</formula>
    </cfRule>
  </conditionalFormatting>
  <conditionalFormatting sqref="K17">
    <cfRule type="cellIs" dxfId="3549" priority="115" operator="notEqual">
      <formula>G17</formula>
    </cfRule>
    <cfRule type="cellIs" dxfId="3548" priority="116" operator="equal">
      <formula>G17</formula>
    </cfRule>
  </conditionalFormatting>
  <conditionalFormatting sqref="K18">
    <cfRule type="cellIs" dxfId="3547" priority="113" operator="notEqual">
      <formula>G18</formula>
    </cfRule>
    <cfRule type="cellIs" dxfId="3546" priority="114" operator="equal">
      <formula>G18</formula>
    </cfRule>
  </conditionalFormatting>
  <conditionalFormatting sqref="K19">
    <cfRule type="cellIs" dxfId="3545" priority="111" operator="notEqual">
      <formula>G19</formula>
    </cfRule>
    <cfRule type="cellIs" dxfId="3544" priority="112" operator="equal">
      <formula>G19</formula>
    </cfRule>
  </conditionalFormatting>
  <conditionalFormatting sqref="K20">
    <cfRule type="cellIs" dxfId="3543" priority="109" operator="notEqual">
      <formula>G20</formula>
    </cfRule>
    <cfRule type="cellIs" dxfId="3542" priority="110" operator="equal">
      <formula>G20</formula>
    </cfRule>
  </conditionalFormatting>
  <conditionalFormatting sqref="K21">
    <cfRule type="cellIs" dxfId="3541" priority="107" operator="notEqual">
      <formula>G21</formula>
    </cfRule>
    <cfRule type="cellIs" dxfId="3540" priority="108" operator="equal">
      <formula>G21</formula>
    </cfRule>
  </conditionalFormatting>
  <conditionalFormatting sqref="K22">
    <cfRule type="cellIs" dxfId="3539" priority="105" operator="notEqual">
      <formula>G22</formula>
    </cfRule>
    <cfRule type="cellIs" dxfId="3538" priority="106" operator="equal">
      <formula>G22</formula>
    </cfRule>
  </conditionalFormatting>
  <conditionalFormatting sqref="K23">
    <cfRule type="cellIs" dxfId="3537" priority="103" operator="notEqual">
      <formula>G23</formula>
    </cfRule>
    <cfRule type="cellIs" dxfId="3536" priority="104" operator="equal">
      <formula>G23</formula>
    </cfRule>
  </conditionalFormatting>
  <conditionalFormatting sqref="K24">
    <cfRule type="cellIs" dxfId="3535" priority="101" operator="notEqual">
      <formula>G24</formula>
    </cfRule>
    <cfRule type="cellIs" dxfId="3534" priority="102" operator="equal">
      <formula>G24</formula>
    </cfRule>
  </conditionalFormatting>
  <conditionalFormatting sqref="K26">
    <cfRule type="cellIs" dxfId="3533" priority="99" operator="notEqual">
      <formula>G26</formula>
    </cfRule>
    <cfRule type="cellIs" dxfId="3532" priority="100" operator="equal">
      <formula>G26</formula>
    </cfRule>
  </conditionalFormatting>
  <conditionalFormatting sqref="K27">
    <cfRule type="cellIs" dxfId="3531" priority="97" operator="notEqual">
      <formula>G27</formula>
    </cfRule>
    <cfRule type="cellIs" dxfId="3530" priority="98" operator="equal">
      <formula>G27</formula>
    </cfRule>
  </conditionalFormatting>
  <conditionalFormatting sqref="K28">
    <cfRule type="cellIs" dxfId="3529" priority="95" operator="notEqual">
      <formula>G28</formula>
    </cfRule>
    <cfRule type="cellIs" dxfId="3528" priority="96" operator="equal">
      <formula>G28</formula>
    </cfRule>
  </conditionalFormatting>
  <conditionalFormatting sqref="K29">
    <cfRule type="cellIs" dxfId="3527" priority="93" operator="notEqual">
      <formula>G29</formula>
    </cfRule>
    <cfRule type="cellIs" dxfId="3526" priority="94" operator="equal">
      <formula>G29</formula>
    </cfRule>
  </conditionalFormatting>
  <conditionalFormatting sqref="K30">
    <cfRule type="cellIs" dxfId="3525" priority="91" operator="notEqual">
      <formula>G30</formula>
    </cfRule>
    <cfRule type="cellIs" dxfId="3524" priority="92" operator="equal">
      <formula>G30</formula>
    </cfRule>
  </conditionalFormatting>
  <conditionalFormatting sqref="K31">
    <cfRule type="cellIs" dxfId="3523" priority="89" operator="notEqual">
      <formula>G31</formula>
    </cfRule>
    <cfRule type="cellIs" dxfId="3522" priority="90" operator="equal">
      <formula>G31</formula>
    </cfRule>
  </conditionalFormatting>
  <conditionalFormatting sqref="K32">
    <cfRule type="cellIs" dxfId="3521" priority="87" operator="notEqual">
      <formula>G32</formula>
    </cfRule>
    <cfRule type="cellIs" dxfId="3520" priority="88" operator="equal">
      <formula>G32</formula>
    </cfRule>
  </conditionalFormatting>
  <conditionalFormatting sqref="K33">
    <cfRule type="cellIs" dxfId="3519" priority="85" operator="notEqual">
      <formula>G33</formula>
    </cfRule>
    <cfRule type="cellIs" dxfId="3518" priority="86" operator="equal">
      <formula>G33</formula>
    </cfRule>
  </conditionalFormatting>
  <conditionalFormatting sqref="K34">
    <cfRule type="cellIs" dxfId="3517" priority="83" operator="notEqual">
      <formula>G34</formula>
    </cfRule>
    <cfRule type="cellIs" dxfId="3516" priority="84" operator="equal">
      <formula>G34</formula>
    </cfRule>
  </conditionalFormatting>
  <conditionalFormatting sqref="K35">
    <cfRule type="cellIs" dxfId="3515" priority="81" operator="notEqual">
      <formula>G35</formula>
    </cfRule>
    <cfRule type="cellIs" dxfId="3514" priority="82" operator="equal">
      <formula>G35</formula>
    </cfRule>
  </conditionalFormatting>
  <conditionalFormatting sqref="K36">
    <cfRule type="cellIs" dxfId="3513" priority="79" operator="notEqual">
      <formula>G36</formula>
    </cfRule>
    <cfRule type="cellIs" dxfId="3512" priority="80" operator="equal">
      <formula>G36</formula>
    </cfRule>
  </conditionalFormatting>
  <conditionalFormatting sqref="K37">
    <cfRule type="cellIs" dxfId="3511" priority="77" operator="notEqual">
      <formula>G37</formula>
    </cfRule>
    <cfRule type="cellIs" dxfId="3510" priority="78" operator="equal">
      <formula>G37</formula>
    </cfRule>
  </conditionalFormatting>
  <conditionalFormatting sqref="K38">
    <cfRule type="cellIs" dxfId="3509" priority="75" operator="notEqual">
      <formula>G38</formula>
    </cfRule>
    <cfRule type="cellIs" dxfId="3508" priority="76" operator="equal">
      <formula>G38</formula>
    </cfRule>
  </conditionalFormatting>
  <conditionalFormatting sqref="K39">
    <cfRule type="cellIs" dxfId="3507" priority="73" operator="notEqual">
      <formula>G39</formula>
    </cfRule>
    <cfRule type="cellIs" dxfId="3506" priority="74" operator="equal">
      <formula>G39</formula>
    </cfRule>
  </conditionalFormatting>
  <conditionalFormatting sqref="K40">
    <cfRule type="cellIs" dxfId="3505" priority="71" operator="notEqual">
      <formula>G40</formula>
    </cfRule>
    <cfRule type="cellIs" dxfId="3504" priority="72" operator="equal">
      <formula>G40</formula>
    </cfRule>
  </conditionalFormatting>
  <conditionalFormatting sqref="K41">
    <cfRule type="cellIs" dxfId="3503" priority="69" operator="notEqual">
      <formula>G41</formula>
    </cfRule>
    <cfRule type="cellIs" dxfId="3502" priority="70" operator="equal">
      <formula>G41</formula>
    </cfRule>
  </conditionalFormatting>
  <conditionalFormatting sqref="K43">
    <cfRule type="cellIs" dxfId="3501" priority="67" operator="notEqual">
      <formula>G43</formula>
    </cfRule>
    <cfRule type="cellIs" dxfId="3500" priority="68" operator="equal">
      <formula>G43</formula>
    </cfRule>
  </conditionalFormatting>
  <conditionalFormatting sqref="K44">
    <cfRule type="cellIs" dxfId="3499" priority="65" operator="notEqual">
      <formula>G44</formula>
    </cfRule>
    <cfRule type="cellIs" dxfId="3498" priority="66" operator="equal">
      <formula>G44</formula>
    </cfRule>
  </conditionalFormatting>
  <conditionalFormatting sqref="K45">
    <cfRule type="cellIs" dxfId="3497" priority="63" operator="notEqual">
      <formula>G45</formula>
    </cfRule>
    <cfRule type="cellIs" dxfId="3496" priority="64" operator="equal">
      <formula>G45</formula>
    </cfRule>
  </conditionalFormatting>
  <conditionalFormatting sqref="K46">
    <cfRule type="cellIs" dxfId="3495" priority="61" operator="notEqual">
      <formula>G46</formula>
    </cfRule>
    <cfRule type="cellIs" dxfId="3494" priority="62" operator="equal">
      <formula>G46</formula>
    </cfRule>
  </conditionalFormatting>
  <conditionalFormatting sqref="K47">
    <cfRule type="cellIs" dxfId="3493" priority="59" operator="notEqual">
      <formula>G47</formula>
    </cfRule>
    <cfRule type="cellIs" dxfId="3492" priority="60" operator="equal">
      <formula>G47</formula>
    </cfRule>
  </conditionalFormatting>
  <conditionalFormatting sqref="K48">
    <cfRule type="cellIs" dxfId="3491" priority="57" operator="notEqual">
      <formula>G48</formula>
    </cfRule>
    <cfRule type="cellIs" dxfId="3490" priority="58" operator="equal">
      <formula>G48</formula>
    </cfRule>
  </conditionalFormatting>
  <conditionalFormatting sqref="K49">
    <cfRule type="cellIs" dxfId="3489" priority="55" operator="notEqual">
      <formula>G49</formula>
    </cfRule>
    <cfRule type="cellIs" dxfId="3488" priority="56" operator="equal">
      <formula>G49</formula>
    </cfRule>
  </conditionalFormatting>
  <conditionalFormatting sqref="K50">
    <cfRule type="cellIs" dxfId="3487" priority="53" operator="notEqual">
      <formula>G50</formula>
    </cfRule>
    <cfRule type="cellIs" dxfId="3486" priority="54" operator="equal">
      <formula>G50</formula>
    </cfRule>
  </conditionalFormatting>
  <conditionalFormatting sqref="K51">
    <cfRule type="cellIs" dxfId="3485" priority="51" operator="notEqual">
      <formula>G51</formula>
    </cfRule>
    <cfRule type="cellIs" dxfId="3484" priority="52" operator="equal">
      <formula>G51</formula>
    </cfRule>
  </conditionalFormatting>
  <conditionalFormatting sqref="K52">
    <cfRule type="cellIs" dxfId="3483" priority="49" operator="notEqual">
      <formula>G52</formula>
    </cfRule>
    <cfRule type="cellIs" dxfId="3482" priority="50" operator="equal">
      <formula>G52</formula>
    </cfRule>
  </conditionalFormatting>
  <conditionalFormatting sqref="K53">
    <cfRule type="cellIs" dxfId="3481" priority="47" operator="notEqual">
      <formula>G53</formula>
    </cfRule>
    <cfRule type="cellIs" dxfId="3480" priority="48" operator="equal">
      <formula>G53</formula>
    </cfRule>
  </conditionalFormatting>
  <conditionalFormatting sqref="K54">
    <cfRule type="cellIs" dxfId="3479" priority="45" operator="notEqual">
      <formula>G54</formula>
    </cfRule>
    <cfRule type="cellIs" dxfId="3478" priority="46" operator="equal">
      <formula>G54</formula>
    </cfRule>
  </conditionalFormatting>
  <conditionalFormatting sqref="K55">
    <cfRule type="cellIs" dxfId="3477" priority="43" operator="notEqual">
      <formula>G55</formula>
    </cfRule>
    <cfRule type="cellIs" dxfId="3476" priority="44" operator="equal">
      <formula>G55</formula>
    </cfRule>
  </conditionalFormatting>
  <conditionalFormatting sqref="K56">
    <cfRule type="cellIs" dxfId="3475" priority="41" operator="notEqual">
      <formula>G56</formula>
    </cfRule>
    <cfRule type="cellIs" dxfId="3474" priority="42" operator="equal">
      <formula>G56</formula>
    </cfRule>
  </conditionalFormatting>
  <conditionalFormatting sqref="K57">
    <cfRule type="cellIs" dxfId="3473" priority="39" operator="notEqual">
      <formula>G57</formula>
    </cfRule>
    <cfRule type="cellIs" dxfId="3472" priority="40" operator="equal">
      <formula>G57</formula>
    </cfRule>
  </conditionalFormatting>
  <conditionalFormatting sqref="K58">
    <cfRule type="cellIs" dxfId="3471" priority="37" operator="notEqual">
      <formula>G58</formula>
    </cfRule>
    <cfRule type="cellIs" dxfId="3470" priority="38" operator="equal">
      <formula>G58</formula>
    </cfRule>
  </conditionalFormatting>
  <conditionalFormatting sqref="K59">
    <cfRule type="cellIs" dxfId="3469" priority="35" operator="notEqual">
      <formula>G59</formula>
    </cfRule>
    <cfRule type="cellIs" dxfId="3468" priority="36" operator="equal">
      <formula>G59</formula>
    </cfRule>
  </conditionalFormatting>
  <conditionalFormatting sqref="K60">
    <cfRule type="cellIs" dxfId="3467" priority="33" operator="notEqual">
      <formula>G60</formula>
    </cfRule>
    <cfRule type="cellIs" dxfId="3466" priority="34" operator="equal">
      <formula>G60</formula>
    </cfRule>
  </conditionalFormatting>
  <conditionalFormatting sqref="K61">
    <cfRule type="cellIs" dxfId="3465" priority="31" operator="notEqual">
      <formula>G61</formula>
    </cfRule>
    <cfRule type="cellIs" dxfId="3464" priority="32" operator="equal">
      <formula>G61</formula>
    </cfRule>
  </conditionalFormatting>
  <conditionalFormatting sqref="K62">
    <cfRule type="cellIs" dxfId="3463" priority="29" operator="notEqual">
      <formula>G62</formula>
    </cfRule>
    <cfRule type="cellIs" dxfId="3462" priority="30" operator="equal">
      <formula>G62</formula>
    </cfRule>
  </conditionalFormatting>
  <conditionalFormatting sqref="K63">
    <cfRule type="cellIs" dxfId="3461" priority="27" operator="notEqual">
      <formula>G63</formula>
    </cfRule>
    <cfRule type="cellIs" dxfId="3460" priority="28" operator="equal">
      <formula>G63</formula>
    </cfRule>
  </conditionalFormatting>
  <conditionalFormatting sqref="K67">
    <cfRule type="cellIs" dxfId="3459" priority="25" operator="notEqual">
      <formula>G67</formula>
    </cfRule>
    <cfRule type="cellIs" dxfId="3458" priority="26" operator="equal">
      <formula>G67</formula>
    </cfRule>
  </conditionalFormatting>
  <conditionalFormatting sqref="K68">
    <cfRule type="cellIs" dxfId="3457" priority="23" operator="notEqual">
      <formula>G68</formula>
    </cfRule>
    <cfRule type="cellIs" dxfId="3456" priority="24" operator="equal">
      <formula>G68</formula>
    </cfRule>
  </conditionalFormatting>
  <conditionalFormatting sqref="K69">
    <cfRule type="cellIs" dxfId="3455" priority="21" operator="notEqual">
      <formula>G69</formula>
    </cfRule>
    <cfRule type="cellIs" dxfId="3454" priority="22" operator="equal">
      <formula>G69</formula>
    </cfRule>
  </conditionalFormatting>
  <conditionalFormatting sqref="K71">
    <cfRule type="cellIs" dxfId="3453" priority="19" operator="notEqual">
      <formula>G71</formula>
    </cfRule>
    <cfRule type="cellIs" dxfId="3452" priority="20" operator="equal">
      <formula>G71</formula>
    </cfRule>
  </conditionalFormatting>
  <conditionalFormatting sqref="K72">
    <cfRule type="cellIs" dxfId="3451" priority="17" operator="notEqual">
      <formula>G72</formula>
    </cfRule>
    <cfRule type="cellIs" dxfId="3450" priority="18" operator="equal">
      <formula>G72</formula>
    </cfRule>
  </conditionalFormatting>
  <conditionalFormatting sqref="K73">
    <cfRule type="cellIs" dxfId="3449" priority="15" operator="notEqual">
      <formula>G73</formula>
    </cfRule>
    <cfRule type="cellIs" dxfId="3448" priority="16" operator="equal">
      <formula>G73</formula>
    </cfRule>
  </conditionalFormatting>
  <conditionalFormatting sqref="K76">
    <cfRule type="cellIs" dxfId="3447" priority="13" operator="notEqual">
      <formula>G76</formula>
    </cfRule>
    <cfRule type="cellIs" dxfId="3446" priority="14" operator="equal">
      <formula>G76</formula>
    </cfRule>
  </conditionalFormatting>
  <conditionalFormatting sqref="K9">
    <cfRule type="cellIs" dxfId="3445" priority="131" operator="notEqual">
      <formula>G9</formula>
    </cfRule>
    <cfRule type="cellIs" dxfId="3444" priority="132" operator="equal">
      <formula>G9</formula>
    </cfRule>
  </conditionalFormatting>
  <conditionalFormatting sqref="K10">
    <cfRule type="cellIs" dxfId="3443" priority="129" operator="notEqual">
      <formula>G10</formula>
    </cfRule>
    <cfRule type="cellIs" dxfId="3442" priority="130" operator="equal">
      <formula>G10</formula>
    </cfRule>
  </conditionalFormatting>
  <conditionalFormatting sqref="K11">
    <cfRule type="cellIs" dxfId="3441" priority="127" operator="notEqual">
      <formula>G11</formula>
    </cfRule>
    <cfRule type="cellIs" dxfId="3440" priority="128" operator="equal">
      <formula>G11</formula>
    </cfRule>
  </conditionalFormatting>
  <conditionalFormatting sqref="K12">
    <cfRule type="cellIs" dxfId="3439" priority="125" operator="notEqual">
      <formula>G12</formula>
    </cfRule>
    <cfRule type="cellIs" dxfId="3438" priority="126" operator="equal">
      <formula>G12</formula>
    </cfRule>
  </conditionalFormatting>
  <conditionalFormatting sqref="K13">
    <cfRule type="cellIs" dxfId="3437" priority="123" operator="notEqual">
      <formula>G13</formula>
    </cfRule>
    <cfRule type="cellIs" dxfId="3436" priority="124" operator="equal">
      <formula>G13</formula>
    </cfRule>
  </conditionalFormatting>
  <conditionalFormatting sqref="K14">
    <cfRule type="cellIs" dxfId="3435" priority="121" operator="notEqual">
      <formula>G14</formula>
    </cfRule>
    <cfRule type="cellIs" dxfId="3434" priority="122" operator="equal">
      <formula>G14</formula>
    </cfRule>
  </conditionalFormatting>
  <conditionalFormatting sqref="G76">
    <cfRule type="cellIs" dxfId="3433" priority="11" operator="notEqual">
      <formula>$G$77</formula>
    </cfRule>
    <cfRule type="cellIs" dxfId="343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7D574F1-9C18-498B-BCBF-29AACFDE3008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AA9706FD-55D5-44C7-BC59-98C180B7FB8D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B7921F0-74D1-4665-A491-3474B658D13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2CABE40-8E06-4BE8-B273-374EC44FA4B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CF089B73-050C-4E95-801F-ABF50CAAA699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478CD44-8732-478A-BC7A-1EA82810BB1E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F100573-C40E-4F7F-8000-41C1DA2B805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0D573B0-8F25-4BF3-99F1-329A961EC47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3050FFE-19CB-4280-A2AC-F2D465F5F26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D71AF63-7E1B-4599-93A8-ADE0D1A6B68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149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0">
        <v>1178023.3899999999</v>
      </c>
      <c r="H8" s="124"/>
      <c r="I8" s="130">
        <v>922479.47000000009</v>
      </c>
      <c r="J8" s="130">
        <v>255543.92</v>
      </c>
      <c r="K8" s="130"/>
      <c r="L8" s="131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2"/>
      <c r="H9" s="126"/>
      <c r="I9" s="132"/>
      <c r="J9" s="132"/>
      <c r="K9" s="130">
        <v>0</v>
      </c>
      <c r="L9" s="133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2">
        <v>10159.709999999999</v>
      </c>
      <c r="H10" s="126" t="s">
        <v>15</v>
      </c>
      <c r="I10" s="132">
        <v>10159.709999999999</v>
      </c>
      <c r="J10" s="132"/>
      <c r="K10" s="130">
        <v>10159.709999999999</v>
      </c>
      <c r="L10" s="133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2">
        <v>466152.14</v>
      </c>
      <c r="H11" s="126" t="s">
        <v>15</v>
      </c>
      <c r="I11" s="132">
        <v>466152.14</v>
      </c>
      <c r="J11" s="132"/>
      <c r="K11" s="130">
        <v>466152.14</v>
      </c>
      <c r="L11" s="133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2"/>
      <c r="H12" s="126"/>
      <c r="I12" s="132"/>
      <c r="J12" s="132"/>
      <c r="K12" s="130">
        <v>0</v>
      </c>
      <c r="L12" s="133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2">
        <v>321119.56999999995</v>
      </c>
      <c r="H13" s="126" t="s">
        <v>59</v>
      </c>
      <c r="I13" s="132">
        <v>292469.21999999997</v>
      </c>
      <c r="J13" s="132">
        <v>28650.35</v>
      </c>
      <c r="K13" s="130">
        <v>321119.56999999995</v>
      </c>
      <c r="L13" s="136" t="s">
        <v>291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2"/>
      <c r="H14" s="126"/>
      <c r="I14" s="132"/>
      <c r="J14" s="132"/>
      <c r="K14" s="130">
        <v>0</v>
      </c>
      <c r="L14" s="133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2"/>
      <c r="H15" s="126"/>
      <c r="I15" s="132"/>
      <c r="J15" s="132"/>
      <c r="K15" s="130">
        <v>0</v>
      </c>
      <c r="L15" s="133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2"/>
      <c r="H16" s="126"/>
      <c r="I16" s="132"/>
      <c r="J16" s="132"/>
      <c r="K16" s="130">
        <v>0</v>
      </c>
      <c r="L16" s="133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32"/>
      <c r="H17" s="126"/>
      <c r="I17" s="132"/>
      <c r="J17" s="132"/>
      <c r="K17" s="130">
        <v>0</v>
      </c>
      <c r="L17" s="133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2">
        <v>226893.57</v>
      </c>
      <c r="H18" s="126" t="s">
        <v>24</v>
      </c>
      <c r="I18" s="132"/>
      <c r="J18" s="132">
        <v>226893.57</v>
      </c>
      <c r="K18" s="130">
        <v>226893.57</v>
      </c>
      <c r="L18" s="136" t="s">
        <v>292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4"/>
      <c r="H19" s="126"/>
      <c r="I19" s="134"/>
      <c r="J19" s="134"/>
      <c r="K19" s="130">
        <v>0</v>
      </c>
      <c r="L19" s="133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2">
        <v>153698.4</v>
      </c>
      <c r="H20" s="126" t="s">
        <v>15</v>
      </c>
      <c r="I20" s="132">
        <v>153698.4</v>
      </c>
      <c r="J20" s="132"/>
      <c r="K20" s="130">
        <v>153698.4</v>
      </c>
      <c r="L20" s="133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2"/>
      <c r="H21" s="126"/>
      <c r="I21" s="132"/>
      <c r="J21" s="132"/>
      <c r="K21" s="130">
        <v>0</v>
      </c>
      <c r="L21" s="133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2"/>
      <c r="H22" s="126"/>
      <c r="I22" s="132"/>
      <c r="J22" s="132"/>
      <c r="K22" s="130">
        <v>0</v>
      </c>
      <c r="L22" s="133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2"/>
      <c r="H23" s="126"/>
      <c r="I23" s="132"/>
      <c r="J23" s="132"/>
      <c r="K23" s="130">
        <v>0</v>
      </c>
      <c r="L23" s="133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5"/>
      <c r="H24" s="126"/>
      <c r="I24" s="135"/>
      <c r="J24" s="135"/>
      <c r="K24" s="130">
        <v>0</v>
      </c>
      <c r="L24" s="133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0">
        <v>752274.59</v>
      </c>
      <c r="H25" s="124"/>
      <c r="I25" s="130">
        <v>683546.19</v>
      </c>
      <c r="J25" s="130">
        <v>68728.399999999994</v>
      </c>
      <c r="K25" s="130"/>
      <c r="L25" s="131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2"/>
      <c r="H26" s="126"/>
      <c r="I26" s="132"/>
      <c r="J26" s="132"/>
      <c r="K26" s="130">
        <v>0</v>
      </c>
      <c r="L26" s="133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2"/>
      <c r="H27" s="126"/>
      <c r="I27" s="132"/>
      <c r="J27" s="132"/>
      <c r="K27" s="130">
        <v>0</v>
      </c>
      <c r="L27" s="133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2"/>
      <c r="H28" s="126"/>
      <c r="I28" s="132"/>
      <c r="J28" s="132"/>
      <c r="K28" s="130">
        <v>0</v>
      </c>
      <c r="L28" s="133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2"/>
      <c r="H29" s="126"/>
      <c r="I29" s="132"/>
      <c r="J29" s="132"/>
      <c r="K29" s="130">
        <v>0</v>
      </c>
      <c r="L29" s="133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2">
        <v>683546.19</v>
      </c>
      <c r="H30" s="126" t="s">
        <v>15</v>
      </c>
      <c r="I30" s="132">
        <v>683546.19</v>
      </c>
      <c r="J30" s="132"/>
      <c r="K30" s="130">
        <v>683546.19</v>
      </c>
      <c r="L30" s="133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2"/>
      <c r="H31" s="126"/>
      <c r="I31" s="132"/>
      <c r="J31" s="132"/>
      <c r="K31" s="130">
        <v>0</v>
      </c>
      <c r="L31" s="133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2"/>
      <c r="H32" s="126"/>
      <c r="I32" s="132"/>
      <c r="J32" s="132"/>
      <c r="K32" s="130">
        <v>0</v>
      </c>
      <c r="L32" s="133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2"/>
      <c r="H33" s="126"/>
      <c r="I33" s="132"/>
      <c r="J33" s="132"/>
      <c r="K33" s="130">
        <v>0</v>
      </c>
      <c r="L33" s="133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2"/>
      <c r="H34" s="126"/>
      <c r="I34" s="132"/>
      <c r="J34" s="132"/>
      <c r="K34" s="130">
        <v>0</v>
      </c>
      <c r="L34" s="133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2"/>
      <c r="H35" s="126"/>
      <c r="I35" s="132"/>
      <c r="J35" s="132"/>
      <c r="K35" s="130">
        <v>0</v>
      </c>
      <c r="L35" s="133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2"/>
      <c r="H36" s="126"/>
      <c r="I36" s="132"/>
      <c r="J36" s="132"/>
      <c r="K36" s="130">
        <v>0</v>
      </c>
      <c r="L36" s="133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2"/>
      <c r="H37" s="126"/>
      <c r="I37" s="132"/>
      <c r="J37" s="132"/>
      <c r="K37" s="130">
        <v>0</v>
      </c>
      <c r="L37" s="133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2"/>
      <c r="H38" s="126"/>
      <c r="I38" s="132"/>
      <c r="J38" s="132"/>
      <c r="K38" s="130">
        <v>0</v>
      </c>
      <c r="L38" s="133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2">
        <v>68728.399999999994</v>
      </c>
      <c r="H39" s="126" t="s">
        <v>24</v>
      </c>
      <c r="I39" s="132"/>
      <c r="J39" s="132">
        <v>68728.399999999994</v>
      </c>
      <c r="K39" s="130">
        <v>68728.399999999994</v>
      </c>
      <c r="L39" s="133" t="s">
        <v>293</v>
      </c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2"/>
      <c r="H40" s="126"/>
      <c r="I40" s="132"/>
      <c r="J40" s="132"/>
      <c r="K40" s="130">
        <v>0</v>
      </c>
      <c r="L40" s="133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2"/>
      <c r="H41" s="126"/>
      <c r="I41" s="132"/>
      <c r="J41" s="132"/>
      <c r="K41" s="130">
        <v>0</v>
      </c>
      <c r="L41" s="133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0">
        <v>3694392.7099999995</v>
      </c>
      <c r="H42" s="124"/>
      <c r="I42" s="130">
        <v>501067.97000000003</v>
      </c>
      <c r="J42" s="130">
        <v>3193324.7399999993</v>
      </c>
      <c r="K42" s="130"/>
      <c r="L42" s="131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2">
        <v>1610072.05</v>
      </c>
      <c r="H43" s="126" t="s">
        <v>59</v>
      </c>
      <c r="I43" s="132">
        <v>3098.36</v>
      </c>
      <c r="J43" s="132">
        <v>1606973.69</v>
      </c>
      <c r="K43" s="130">
        <v>1610072.05</v>
      </c>
      <c r="L43" s="133" t="s">
        <v>294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2"/>
      <c r="H44" s="126"/>
      <c r="I44" s="132"/>
      <c r="J44" s="132"/>
      <c r="K44" s="130">
        <v>0</v>
      </c>
      <c r="L44" s="133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2"/>
      <c r="H45" s="126"/>
      <c r="I45" s="132"/>
      <c r="J45" s="132"/>
      <c r="K45" s="130">
        <v>0</v>
      </c>
      <c r="L45" s="133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2"/>
      <c r="H46" s="126"/>
      <c r="I46" s="132"/>
      <c r="J46" s="132"/>
      <c r="K46" s="130">
        <v>0</v>
      </c>
      <c r="L46" s="133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2">
        <v>648464.42000000004</v>
      </c>
      <c r="H47" s="126" t="s">
        <v>59</v>
      </c>
      <c r="I47" s="132">
        <v>278757.52</v>
      </c>
      <c r="J47" s="132">
        <v>369706.9</v>
      </c>
      <c r="K47" s="130">
        <v>648464.42000000004</v>
      </c>
      <c r="L47" s="133" t="s">
        <v>229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2"/>
      <c r="H48" s="126"/>
      <c r="I48" s="132"/>
      <c r="J48" s="132"/>
      <c r="K48" s="130">
        <v>0</v>
      </c>
      <c r="L48" s="133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2">
        <v>127801.78</v>
      </c>
      <c r="H49" s="126" t="s">
        <v>15</v>
      </c>
      <c r="I49" s="132">
        <v>127801.78</v>
      </c>
      <c r="J49" s="132"/>
      <c r="K49" s="130">
        <v>127801.78</v>
      </c>
      <c r="L49" s="133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2"/>
      <c r="H50" s="126"/>
      <c r="I50" s="132"/>
      <c r="J50" s="132"/>
      <c r="K50" s="130">
        <v>0</v>
      </c>
      <c r="L50" s="133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2"/>
      <c r="H51" s="126"/>
      <c r="I51" s="132"/>
      <c r="J51" s="132"/>
      <c r="K51" s="130">
        <v>0</v>
      </c>
      <c r="L51" s="133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2"/>
      <c r="H52" s="126"/>
      <c r="I52" s="132"/>
      <c r="J52" s="132"/>
      <c r="K52" s="130">
        <v>0</v>
      </c>
      <c r="L52" s="133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2"/>
      <c r="H53" s="126"/>
      <c r="I53" s="132"/>
      <c r="J53" s="132"/>
      <c r="K53" s="130">
        <v>0</v>
      </c>
      <c r="L53" s="133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2">
        <v>124170.66</v>
      </c>
      <c r="H54" s="126" t="s">
        <v>24</v>
      </c>
      <c r="I54" s="132"/>
      <c r="J54" s="132">
        <v>124170.66</v>
      </c>
      <c r="K54" s="130">
        <v>124170.66</v>
      </c>
      <c r="L54" s="133" t="s">
        <v>295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2">
        <v>69191.759999999995</v>
      </c>
      <c r="H55" s="126" t="s">
        <v>24</v>
      </c>
      <c r="I55" s="132"/>
      <c r="J55" s="132">
        <v>69191.759999999995</v>
      </c>
      <c r="K55" s="130">
        <v>69191.759999999995</v>
      </c>
      <c r="L55" s="133" t="s">
        <v>296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2">
        <v>236622.01</v>
      </c>
      <c r="H56" s="126" t="s">
        <v>24</v>
      </c>
      <c r="I56" s="132"/>
      <c r="J56" s="132">
        <v>236622.01</v>
      </c>
      <c r="K56" s="130">
        <v>236622.01</v>
      </c>
      <c r="L56" s="133" t="s">
        <v>228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2">
        <v>30338.26</v>
      </c>
      <c r="H57" s="126" t="s">
        <v>24</v>
      </c>
      <c r="I57" s="132"/>
      <c r="J57" s="132">
        <v>30338.26</v>
      </c>
      <c r="K57" s="130">
        <v>30338.26</v>
      </c>
      <c r="L57" s="133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2"/>
      <c r="H58" s="126"/>
      <c r="I58" s="132"/>
      <c r="J58" s="132"/>
      <c r="K58" s="130">
        <v>0</v>
      </c>
      <c r="L58" s="133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2">
        <v>199190.38</v>
      </c>
      <c r="H59" s="126" t="s">
        <v>24</v>
      </c>
      <c r="I59" s="132"/>
      <c r="J59" s="132">
        <v>199190.38</v>
      </c>
      <c r="K59" s="130">
        <v>199190.38</v>
      </c>
      <c r="L59" s="136" t="s">
        <v>297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2"/>
      <c r="H60" s="126"/>
      <c r="I60" s="132"/>
      <c r="J60" s="132"/>
      <c r="K60" s="130">
        <v>0</v>
      </c>
      <c r="L60" s="133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2">
        <v>91410.31</v>
      </c>
      <c r="H61" s="126" t="s">
        <v>15</v>
      </c>
      <c r="I61" s="132">
        <v>91410.31</v>
      </c>
      <c r="J61" s="132"/>
      <c r="K61" s="130">
        <v>91410.31</v>
      </c>
      <c r="L61" s="133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2">
        <v>557131.08000000007</v>
      </c>
      <c r="H62" s="126" t="s">
        <v>24</v>
      </c>
      <c r="I62" s="132"/>
      <c r="J62" s="132">
        <v>557131.08000000007</v>
      </c>
      <c r="K62" s="130">
        <v>557131.08000000007</v>
      </c>
      <c r="L62" s="133" t="s">
        <v>298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2"/>
      <c r="H63" s="126"/>
      <c r="I63" s="132"/>
      <c r="J63" s="132"/>
      <c r="K63" s="130">
        <v>0</v>
      </c>
      <c r="L63" s="133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0"/>
      <c r="H64" s="124"/>
      <c r="I64" s="130"/>
      <c r="J64" s="130"/>
      <c r="K64" s="130"/>
      <c r="L64" s="131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0"/>
      <c r="H65" s="124"/>
      <c r="I65" s="130"/>
      <c r="J65" s="130"/>
      <c r="K65" s="130"/>
      <c r="L65" s="131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0">
        <v>0</v>
      </c>
      <c r="H66" s="124"/>
      <c r="I66" s="130">
        <v>0</v>
      </c>
      <c r="J66" s="130">
        <v>0</v>
      </c>
      <c r="K66" s="130"/>
      <c r="L66" s="131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2"/>
      <c r="H67" s="126"/>
      <c r="I67" s="132"/>
      <c r="J67" s="132"/>
      <c r="K67" s="130">
        <v>0</v>
      </c>
      <c r="L67" s="133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2"/>
      <c r="H68" s="126"/>
      <c r="I68" s="132"/>
      <c r="J68" s="132"/>
      <c r="K68" s="130">
        <v>0</v>
      </c>
      <c r="L68" s="133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2"/>
      <c r="H69" s="126"/>
      <c r="I69" s="132"/>
      <c r="J69" s="132"/>
      <c r="K69" s="130">
        <v>0</v>
      </c>
      <c r="L69" s="133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0">
        <v>1069409.81</v>
      </c>
      <c r="H70" s="124"/>
      <c r="I70" s="130">
        <v>174871.59</v>
      </c>
      <c r="J70" s="130">
        <v>894538.22</v>
      </c>
      <c r="K70" s="130"/>
      <c r="L70" s="131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2"/>
      <c r="H71" s="126"/>
      <c r="I71" s="132"/>
      <c r="J71" s="132"/>
      <c r="K71" s="130">
        <v>0</v>
      </c>
      <c r="L71" s="133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2">
        <v>591568.16999999993</v>
      </c>
      <c r="H72" s="126" t="s">
        <v>59</v>
      </c>
      <c r="I72" s="132">
        <v>11062.369999999999</v>
      </c>
      <c r="J72" s="132">
        <v>580505.80000000005</v>
      </c>
      <c r="K72" s="130">
        <v>591568.17000000004</v>
      </c>
      <c r="L72" s="133" t="s">
        <v>299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2">
        <v>477841.64</v>
      </c>
      <c r="H73" s="126" t="s">
        <v>59</v>
      </c>
      <c r="I73" s="132">
        <v>163809.22</v>
      </c>
      <c r="J73" s="132">
        <v>314032.42</v>
      </c>
      <c r="K73" s="130">
        <v>477841.64</v>
      </c>
      <c r="L73" s="133" t="s">
        <v>300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6694100.5</v>
      </c>
      <c r="H76" s="121"/>
      <c r="I76" s="95">
        <v>2281965.2200000002</v>
      </c>
      <c r="J76" s="95">
        <v>4412135.2799999993</v>
      </c>
      <c r="K76" s="91">
        <v>6694100.5</v>
      </c>
      <c r="L76" s="27"/>
    </row>
    <row r="77" spans="1:12" ht="15.75" x14ac:dyDescent="0.25">
      <c r="F77" s="84" t="s">
        <v>200</v>
      </c>
      <c r="G77" s="96">
        <v>6694100.5</v>
      </c>
      <c r="H77" s="14"/>
      <c r="I77" s="122">
        <v>0.34089198690697881</v>
      </c>
      <c r="J77" s="122">
        <v>0.65910801309302114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13">
        <f>'[5]CA2 Detail'!$V$121-'[5]CA2 Detail'!$I$203</f>
        <v>37077834.080000006</v>
      </c>
      <c r="J83" s="88">
        <v>6.1545267587000324E-2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3421" priority="131" operator="notEqual">
      <formula>G9</formula>
    </cfRule>
    <cfRule type="cellIs" dxfId="3420" priority="132" operator="equal">
      <formula>G9</formula>
    </cfRule>
  </conditionalFormatting>
  <conditionalFormatting sqref="K76">
    <cfRule type="cellIs" dxfId="3419" priority="13" operator="notEqual">
      <formula>G76</formula>
    </cfRule>
    <cfRule type="cellIs" dxfId="3418" priority="14" operator="equal">
      <formula>G76</formula>
    </cfRule>
  </conditionalFormatting>
  <conditionalFormatting sqref="K10">
    <cfRule type="cellIs" dxfId="3417" priority="129" operator="notEqual">
      <formula>G10</formula>
    </cfRule>
    <cfRule type="cellIs" dxfId="3416" priority="130" operator="equal">
      <formula>G10</formula>
    </cfRule>
  </conditionalFormatting>
  <conditionalFormatting sqref="K11">
    <cfRule type="cellIs" dxfId="3415" priority="127" operator="notEqual">
      <formula>G11</formula>
    </cfRule>
    <cfRule type="cellIs" dxfId="3414" priority="128" operator="equal">
      <formula>G11</formula>
    </cfRule>
  </conditionalFormatting>
  <conditionalFormatting sqref="K12">
    <cfRule type="cellIs" dxfId="3413" priority="125" operator="notEqual">
      <formula>G12</formula>
    </cfRule>
    <cfRule type="cellIs" dxfId="3412" priority="126" operator="equal">
      <formula>G12</formula>
    </cfRule>
  </conditionalFormatting>
  <conditionalFormatting sqref="K13">
    <cfRule type="cellIs" dxfId="3411" priority="123" operator="notEqual">
      <formula>G13</formula>
    </cfRule>
    <cfRule type="cellIs" dxfId="3410" priority="124" operator="equal">
      <formula>G13</formula>
    </cfRule>
  </conditionalFormatting>
  <conditionalFormatting sqref="K14">
    <cfRule type="cellIs" dxfId="3409" priority="121" operator="notEqual">
      <formula>G14</formula>
    </cfRule>
    <cfRule type="cellIs" dxfId="3408" priority="122" operator="equal">
      <formula>G14</formula>
    </cfRule>
  </conditionalFormatting>
  <conditionalFormatting sqref="K15">
    <cfRule type="cellIs" dxfId="3407" priority="119" operator="notEqual">
      <formula>G15</formula>
    </cfRule>
    <cfRule type="cellIs" dxfId="3406" priority="120" operator="equal">
      <formula>G15</formula>
    </cfRule>
  </conditionalFormatting>
  <conditionalFormatting sqref="K16">
    <cfRule type="cellIs" dxfId="3405" priority="117" operator="notEqual">
      <formula>G16</formula>
    </cfRule>
    <cfRule type="cellIs" dxfId="3404" priority="118" operator="equal">
      <formula>G16</formula>
    </cfRule>
  </conditionalFormatting>
  <conditionalFormatting sqref="K17">
    <cfRule type="cellIs" dxfId="3403" priority="115" operator="notEqual">
      <formula>G17</formula>
    </cfRule>
    <cfRule type="cellIs" dxfId="3402" priority="116" operator="equal">
      <formula>G17</formula>
    </cfRule>
  </conditionalFormatting>
  <conditionalFormatting sqref="K18">
    <cfRule type="cellIs" dxfId="3401" priority="113" operator="notEqual">
      <formula>G18</formula>
    </cfRule>
    <cfRule type="cellIs" dxfId="3400" priority="114" operator="equal">
      <formula>G18</formula>
    </cfRule>
  </conditionalFormatting>
  <conditionalFormatting sqref="K19">
    <cfRule type="cellIs" dxfId="3399" priority="111" operator="notEqual">
      <formula>G19</formula>
    </cfRule>
    <cfRule type="cellIs" dxfId="3398" priority="112" operator="equal">
      <formula>G19</formula>
    </cfRule>
  </conditionalFormatting>
  <conditionalFormatting sqref="K20">
    <cfRule type="cellIs" dxfId="3397" priority="109" operator="notEqual">
      <formula>G20</formula>
    </cfRule>
    <cfRule type="cellIs" dxfId="3396" priority="110" operator="equal">
      <formula>G20</formula>
    </cfRule>
  </conditionalFormatting>
  <conditionalFormatting sqref="K21">
    <cfRule type="cellIs" dxfId="3395" priority="107" operator="notEqual">
      <formula>G21</formula>
    </cfRule>
    <cfRule type="cellIs" dxfId="3394" priority="108" operator="equal">
      <formula>G21</formula>
    </cfRule>
  </conditionalFormatting>
  <conditionalFormatting sqref="K22">
    <cfRule type="cellIs" dxfId="3393" priority="105" operator="notEqual">
      <formula>G22</formula>
    </cfRule>
    <cfRule type="cellIs" dxfId="3392" priority="106" operator="equal">
      <formula>G22</formula>
    </cfRule>
  </conditionalFormatting>
  <conditionalFormatting sqref="K23">
    <cfRule type="cellIs" dxfId="3391" priority="103" operator="notEqual">
      <formula>G23</formula>
    </cfRule>
    <cfRule type="cellIs" dxfId="3390" priority="104" operator="equal">
      <formula>G23</formula>
    </cfRule>
  </conditionalFormatting>
  <conditionalFormatting sqref="K24">
    <cfRule type="cellIs" dxfId="3389" priority="101" operator="notEqual">
      <formula>G24</formula>
    </cfRule>
    <cfRule type="cellIs" dxfId="3388" priority="102" operator="equal">
      <formula>G24</formula>
    </cfRule>
  </conditionalFormatting>
  <conditionalFormatting sqref="K26">
    <cfRule type="cellIs" dxfId="3387" priority="99" operator="notEqual">
      <formula>G26</formula>
    </cfRule>
    <cfRule type="cellIs" dxfId="3386" priority="100" operator="equal">
      <formula>G26</formula>
    </cfRule>
  </conditionalFormatting>
  <conditionalFormatting sqref="K27">
    <cfRule type="cellIs" dxfId="3385" priority="97" operator="notEqual">
      <formula>G27</formula>
    </cfRule>
    <cfRule type="cellIs" dxfId="3384" priority="98" operator="equal">
      <formula>G27</formula>
    </cfRule>
  </conditionalFormatting>
  <conditionalFormatting sqref="K28">
    <cfRule type="cellIs" dxfId="3383" priority="95" operator="notEqual">
      <formula>G28</formula>
    </cfRule>
    <cfRule type="cellIs" dxfId="3382" priority="96" operator="equal">
      <formula>G28</formula>
    </cfRule>
  </conditionalFormatting>
  <conditionalFormatting sqref="K29">
    <cfRule type="cellIs" dxfId="3381" priority="93" operator="notEqual">
      <formula>G29</formula>
    </cfRule>
    <cfRule type="cellIs" dxfId="3380" priority="94" operator="equal">
      <formula>G29</formula>
    </cfRule>
  </conditionalFormatting>
  <conditionalFormatting sqref="K30">
    <cfRule type="cellIs" dxfId="3379" priority="91" operator="notEqual">
      <formula>G30</formula>
    </cfRule>
    <cfRule type="cellIs" dxfId="3378" priority="92" operator="equal">
      <formula>G30</formula>
    </cfRule>
  </conditionalFormatting>
  <conditionalFormatting sqref="K31">
    <cfRule type="cellIs" dxfId="3377" priority="89" operator="notEqual">
      <formula>G31</formula>
    </cfRule>
    <cfRule type="cellIs" dxfId="3376" priority="90" operator="equal">
      <formula>G31</formula>
    </cfRule>
  </conditionalFormatting>
  <conditionalFormatting sqref="K32">
    <cfRule type="cellIs" dxfId="3375" priority="87" operator="notEqual">
      <formula>G32</formula>
    </cfRule>
    <cfRule type="cellIs" dxfId="3374" priority="88" operator="equal">
      <formula>G32</formula>
    </cfRule>
  </conditionalFormatting>
  <conditionalFormatting sqref="K33">
    <cfRule type="cellIs" dxfId="3373" priority="85" operator="notEqual">
      <formula>G33</formula>
    </cfRule>
    <cfRule type="cellIs" dxfId="3372" priority="86" operator="equal">
      <formula>G33</formula>
    </cfRule>
  </conditionalFormatting>
  <conditionalFormatting sqref="K34">
    <cfRule type="cellIs" dxfId="3371" priority="83" operator="notEqual">
      <formula>G34</formula>
    </cfRule>
    <cfRule type="cellIs" dxfId="3370" priority="84" operator="equal">
      <formula>G34</formula>
    </cfRule>
  </conditionalFormatting>
  <conditionalFormatting sqref="K35">
    <cfRule type="cellIs" dxfId="3369" priority="81" operator="notEqual">
      <formula>G35</formula>
    </cfRule>
    <cfRule type="cellIs" dxfId="3368" priority="82" operator="equal">
      <formula>G35</formula>
    </cfRule>
  </conditionalFormatting>
  <conditionalFormatting sqref="K36">
    <cfRule type="cellIs" dxfId="3367" priority="79" operator="notEqual">
      <formula>G36</formula>
    </cfRule>
    <cfRule type="cellIs" dxfId="3366" priority="80" operator="equal">
      <formula>G36</formula>
    </cfRule>
  </conditionalFormatting>
  <conditionalFormatting sqref="K37">
    <cfRule type="cellIs" dxfId="3365" priority="77" operator="notEqual">
      <formula>G37</formula>
    </cfRule>
    <cfRule type="cellIs" dxfId="3364" priority="78" operator="equal">
      <formula>G37</formula>
    </cfRule>
  </conditionalFormatting>
  <conditionalFormatting sqref="K38">
    <cfRule type="cellIs" dxfId="3363" priority="75" operator="notEqual">
      <formula>G38</formula>
    </cfRule>
    <cfRule type="cellIs" dxfId="3362" priority="76" operator="equal">
      <formula>G38</formula>
    </cfRule>
  </conditionalFormatting>
  <conditionalFormatting sqref="K39">
    <cfRule type="cellIs" dxfId="3361" priority="73" operator="notEqual">
      <formula>G39</formula>
    </cfRule>
    <cfRule type="cellIs" dxfId="3360" priority="74" operator="equal">
      <formula>G39</formula>
    </cfRule>
  </conditionalFormatting>
  <conditionalFormatting sqref="K40">
    <cfRule type="cellIs" dxfId="3359" priority="71" operator="notEqual">
      <formula>G40</formula>
    </cfRule>
    <cfRule type="cellIs" dxfId="3358" priority="72" operator="equal">
      <formula>G40</formula>
    </cfRule>
  </conditionalFormatting>
  <conditionalFormatting sqref="K41">
    <cfRule type="cellIs" dxfId="3357" priority="69" operator="notEqual">
      <formula>G41</formula>
    </cfRule>
    <cfRule type="cellIs" dxfId="3356" priority="70" operator="equal">
      <formula>G41</formula>
    </cfRule>
  </conditionalFormatting>
  <conditionalFormatting sqref="K43">
    <cfRule type="cellIs" dxfId="3355" priority="67" operator="notEqual">
      <formula>G43</formula>
    </cfRule>
    <cfRule type="cellIs" dxfId="3354" priority="68" operator="equal">
      <formula>G43</formula>
    </cfRule>
  </conditionalFormatting>
  <conditionalFormatting sqref="K44">
    <cfRule type="cellIs" dxfId="3353" priority="65" operator="notEqual">
      <formula>G44</formula>
    </cfRule>
    <cfRule type="cellIs" dxfId="3352" priority="66" operator="equal">
      <formula>G44</formula>
    </cfRule>
  </conditionalFormatting>
  <conditionalFormatting sqref="K45">
    <cfRule type="cellIs" dxfId="3351" priority="63" operator="notEqual">
      <formula>G45</formula>
    </cfRule>
    <cfRule type="cellIs" dxfId="3350" priority="64" operator="equal">
      <formula>G45</formula>
    </cfRule>
  </conditionalFormatting>
  <conditionalFormatting sqref="K46">
    <cfRule type="cellIs" dxfId="3349" priority="61" operator="notEqual">
      <formula>G46</formula>
    </cfRule>
    <cfRule type="cellIs" dxfId="3348" priority="62" operator="equal">
      <formula>G46</formula>
    </cfRule>
  </conditionalFormatting>
  <conditionalFormatting sqref="K47">
    <cfRule type="cellIs" dxfId="3347" priority="59" operator="notEqual">
      <formula>G47</formula>
    </cfRule>
    <cfRule type="cellIs" dxfId="3346" priority="60" operator="equal">
      <formula>G47</formula>
    </cfRule>
  </conditionalFormatting>
  <conditionalFormatting sqref="K48">
    <cfRule type="cellIs" dxfId="3345" priority="57" operator="notEqual">
      <formula>G48</formula>
    </cfRule>
    <cfRule type="cellIs" dxfId="3344" priority="58" operator="equal">
      <formula>G48</formula>
    </cfRule>
  </conditionalFormatting>
  <conditionalFormatting sqref="K49">
    <cfRule type="cellIs" dxfId="3343" priority="55" operator="notEqual">
      <formula>G49</formula>
    </cfRule>
    <cfRule type="cellIs" dxfId="3342" priority="56" operator="equal">
      <formula>G49</formula>
    </cfRule>
  </conditionalFormatting>
  <conditionalFormatting sqref="K50">
    <cfRule type="cellIs" dxfId="3341" priority="53" operator="notEqual">
      <formula>G50</formula>
    </cfRule>
    <cfRule type="cellIs" dxfId="3340" priority="54" operator="equal">
      <formula>G50</formula>
    </cfRule>
  </conditionalFormatting>
  <conditionalFormatting sqref="K51">
    <cfRule type="cellIs" dxfId="3339" priority="51" operator="notEqual">
      <formula>G51</formula>
    </cfRule>
    <cfRule type="cellIs" dxfId="3338" priority="52" operator="equal">
      <formula>G51</formula>
    </cfRule>
  </conditionalFormatting>
  <conditionalFormatting sqref="K52">
    <cfRule type="cellIs" dxfId="3337" priority="49" operator="notEqual">
      <formula>G52</formula>
    </cfRule>
    <cfRule type="cellIs" dxfId="3336" priority="50" operator="equal">
      <formula>G52</formula>
    </cfRule>
  </conditionalFormatting>
  <conditionalFormatting sqref="K53">
    <cfRule type="cellIs" dxfId="3335" priority="47" operator="notEqual">
      <formula>G53</formula>
    </cfRule>
    <cfRule type="cellIs" dxfId="3334" priority="48" operator="equal">
      <formula>G53</formula>
    </cfRule>
  </conditionalFormatting>
  <conditionalFormatting sqref="K54">
    <cfRule type="cellIs" dxfId="3333" priority="45" operator="notEqual">
      <formula>G54</formula>
    </cfRule>
    <cfRule type="cellIs" dxfId="3332" priority="46" operator="equal">
      <formula>G54</formula>
    </cfRule>
  </conditionalFormatting>
  <conditionalFormatting sqref="K55">
    <cfRule type="cellIs" dxfId="3331" priority="43" operator="notEqual">
      <formula>G55</formula>
    </cfRule>
    <cfRule type="cellIs" dxfId="3330" priority="44" operator="equal">
      <formula>G55</formula>
    </cfRule>
  </conditionalFormatting>
  <conditionalFormatting sqref="K56">
    <cfRule type="cellIs" dxfId="3329" priority="41" operator="notEqual">
      <formula>G56</formula>
    </cfRule>
    <cfRule type="cellIs" dxfId="3328" priority="42" operator="equal">
      <formula>G56</formula>
    </cfRule>
  </conditionalFormatting>
  <conditionalFormatting sqref="K57">
    <cfRule type="cellIs" dxfId="3327" priority="39" operator="notEqual">
      <formula>G57</formula>
    </cfRule>
    <cfRule type="cellIs" dxfId="3326" priority="40" operator="equal">
      <formula>G57</formula>
    </cfRule>
  </conditionalFormatting>
  <conditionalFormatting sqref="K58">
    <cfRule type="cellIs" dxfId="3325" priority="37" operator="notEqual">
      <formula>G58</formula>
    </cfRule>
    <cfRule type="cellIs" dxfId="3324" priority="38" operator="equal">
      <formula>G58</formula>
    </cfRule>
  </conditionalFormatting>
  <conditionalFormatting sqref="K59">
    <cfRule type="cellIs" dxfId="3323" priority="35" operator="notEqual">
      <formula>G59</formula>
    </cfRule>
    <cfRule type="cellIs" dxfId="3322" priority="36" operator="equal">
      <formula>G59</formula>
    </cfRule>
  </conditionalFormatting>
  <conditionalFormatting sqref="K60">
    <cfRule type="cellIs" dxfId="3321" priority="33" operator="notEqual">
      <formula>G60</formula>
    </cfRule>
    <cfRule type="cellIs" dxfId="3320" priority="34" operator="equal">
      <formula>G60</formula>
    </cfRule>
  </conditionalFormatting>
  <conditionalFormatting sqref="K61">
    <cfRule type="cellIs" dxfId="3319" priority="31" operator="notEqual">
      <formula>G61</formula>
    </cfRule>
    <cfRule type="cellIs" dxfId="3318" priority="32" operator="equal">
      <formula>G61</formula>
    </cfRule>
  </conditionalFormatting>
  <conditionalFormatting sqref="K62">
    <cfRule type="cellIs" dxfId="3317" priority="29" operator="notEqual">
      <formula>G62</formula>
    </cfRule>
    <cfRule type="cellIs" dxfId="3316" priority="30" operator="equal">
      <formula>G62</formula>
    </cfRule>
  </conditionalFormatting>
  <conditionalFormatting sqref="K63">
    <cfRule type="cellIs" dxfId="3315" priority="27" operator="notEqual">
      <formula>G63</formula>
    </cfRule>
    <cfRule type="cellIs" dxfId="3314" priority="28" operator="equal">
      <formula>G63</formula>
    </cfRule>
  </conditionalFormatting>
  <conditionalFormatting sqref="K67">
    <cfRule type="cellIs" dxfId="3313" priority="25" operator="notEqual">
      <formula>G67</formula>
    </cfRule>
    <cfRule type="cellIs" dxfId="3312" priority="26" operator="equal">
      <formula>G67</formula>
    </cfRule>
  </conditionalFormatting>
  <conditionalFormatting sqref="K68">
    <cfRule type="cellIs" dxfId="3311" priority="23" operator="notEqual">
      <formula>G68</formula>
    </cfRule>
    <cfRule type="cellIs" dxfId="3310" priority="24" operator="equal">
      <formula>G68</formula>
    </cfRule>
  </conditionalFormatting>
  <conditionalFormatting sqref="K69">
    <cfRule type="cellIs" dxfId="3309" priority="21" operator="notEqual">
      <formula>G69</formula>
    </cfRule>
    <cfRule type="cellIs" dxfId="3308" priority="22" operator="equal">
      <formula>G69</formula>
    </cfRule>
  </conditionalFormatting>
  <conditionalFormatting sqref="K71">
    <cfRule type="cellIs" dxfId="3307" priority="19" operator="notEqual">
      <formula>G71</formula>
    </cfRule>
    <cfRule type="cellIs" dxfId="3306" priority="20" operator="equal">
      <formula>G71</formula>
    </cfRule>
  </conditionalFormatting>
  <conditionalFormatting sqref="K72">
    <cfRule type="cellIs" dxfId="3305" priority="17" operator="notEqual">
      <formula>G72</formula>
    </cfRule>
    <cfRule type="cellIs" dxfId="3304" priority="18" operator="equal">
      <formula>G72</formula>
    </cfRule>
  </conditionalFormatting>
  <conditionalFormatting sqref="K73">
    <cfRule type="cellIs" dxfId="3303" priority="15" operator="notEqual">
      <formula>G73</formula>
    </cfRule>
    <cfRule type="cellIs" dxfId="3302" priority="16" operator="equal">
      <formula>G73</formula>
    </cfRule>
  </conditionalFormatting>
  <conditionalFormatting sqref="G76">
    <cfRule type="cellIs" dxfId="3301" priority="11" operator="notEqual">
      <formula>$G$77</formula>
    </cfRule>
    <cfRule type="cellIs" dxfId="330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87A57D0-3970-4A5B-8B34-EA294153145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1ACEA50-8DD5-4515-B92A-DD46FFDF886E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26F46B30-16ED-4EB5-A429-9975B6FF5C57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FFED27F-60E7-414D-BD98-7DA53DF483E0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BCB79944-603C-423B-8CB9-B087EECCB189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9A0F31C-A704-429F-BA58-F37C1FC777C5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9DF9A2A-5ADE-4A98-B31E-A3CD21953C0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EEAAB4D-E3D5-461F-9AF4-22DF31C9EB51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263EDF7-E418-49BE-BA2A-7CA07446D32B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4379173-5546-4C98-83BD-496C3B6D777A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150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3">
        <v>683490.60000000009</v>
      </c>
      <c r="H8" s="124"/>
      <c r="I8" s="123">
        <v>630633.5</v>
      </c>
      <c r="J8" s="123">
        <v>52857.1</v>
      </c>
      <c r="K8" s="123"/>
      <c r="L8" s="131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7"/>
      <c r="H9" s="127"/>
      <c r="I9" s="117"/>
      <c r="J9" s="117"/>
      <c r="K9" s="123">
        <v>0</v>
      </c>
      <c r="L9" s="133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7">
        <v>31640.34</v>
      </c>
      <c r="H10" s="127" t="s">
        <v>15</v>
      </c>
      <c r="I10" s="117">
        <v>31640.34</v>
      </c>
      <c r="J10" s="117"/>
      <c r="K10" s="123">
        <v>31640.34</v>
      </c>
      <c r="L10" s="137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7">
        <v>490141.38</v>
      </c>
      <c r="H11" s="127" t="s">
        <v>59</v>
      </c>
      <c r="I11" s="117">
        <v>437284.28</v>
      </c>
      <c r="J11" s="117">
        <v>52857.1</v>
      </c>
      <c r="K11" s="123">
        <v>490141.38</v>
      </c>
      <c r="L11" s="133" t="s">
        <v>301</v>
      </c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7"/>
      <c r="H12" s="127"/>
      <c r="I12" s="117"/>
      <c r="J12" s="117"/>
      <c r="K12" s="123">
        <v>0</v>
      </c>
      <c r="L12" s="133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7"/>
      <c r="H13" s="127"/>
      <c r="I13" s="117"/>
      <c r="J13" s="117"/>
      <c r="K13" s="123">
        <v>0</v>
      </c>
      <c r="L13" s="133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7"/>
      <c r="H14" s="127"/>
      <c r="I14" s="117"/>
      <c r="J14" s="117"/>
      <c r="K14" s="123">
        <v>0</v>
      </c>
      <c r="L14" s="133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7"/>
      <c r="H15" s="127"/>
      <c r="I15" s="117"/>
      <c r="J15" s="117"/>
      <c r="K15" s="123">
        <v>0</v>
      </c>
      <c r="L15" s="133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7"/>
      <c r="H16" s="127"/>
      <c r="I16" s="117"/>
      <c r="J16" s="117"/>
      <c r="K16" s="123">
        <v>0</v>
      </c>
      <c r="L16" s="133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7">
        <v>161708.88</v>
      </c>
      <c r="H17" s="127" t="s">
        <v>15</v>
      </c>
      <c r="I17" s="117">
        <v>161708.88</v>
      </c>
      <c r="J17" s="117"/>
      <c r="K17" s="123">
        <v>161708.88</v>
      </c>
      <c r="L17" s="133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7"/>
      <c r="H18" s="127"/>
      <c r="I18" s="117"/>
      <c r="J18" s="117"/>
      <c r="K18" s="123">
        <v>0</v>
      </c>
      <c r="L18" s="133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8"/>
      <c r="H19" s="127"/>
      <c r="I19" s="128"/>
      <c r="J19" s="128"/>
      <c r="K19" s="123">
        <v>0</v>
      </c>
      <c r="L19" s="133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7"/>
      <c r="H20" s="127"/>
      <c r="I20" s="117"/>
      <c r="J20" s="117"/>
      <c r="K20" s="123">
        <v>0</v>
      </c>
      <c r="L20" s="133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7"/>
      <c r="H21" s="127"/>
      <c r="I21" s="117"/>
      <c r="J21" s="117"/>
      <c r="K21" s="123">
        <v>0</v>
      </c>
      <c r="L21" s="133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7"/>
      <c r="H22" s="127"/>
      <c r="I22" s="117"/>
      <c r="J22" s="117"/>
      <c r="K22" s="123">
        <v>0</v>
      </c>
      <c r="L22" s="133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7"/>
      <c r="H23" s="127"/>
      <c r="I23" s="117"/>
      <c r="J23" s="117"/>
      <c r="K23" s="123">
        <v>0</v>
      </c>
      <c r="L23" s="133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9"/>
      <c r="H24" s="127"/>
      <c r="I24" s="129"/>
      <c r="J24" s="129"/>
      <c r="K24" s="123">
        <v>0</v>
      </c>
      <c r="L24" s="133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3">
        <v>458013.31</v>
      </c>
      <c r="H25" s="124"/>
      <c r="I25" s="123">
        <v>348274.82</v>
      </c>
      <c r="J25" s="123">
        <v>109738.49</v>
      </c>
      <c r="K25" s="123"/>
      <c r="L25" s="131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7"/>
      <c r="H26" s="127"/>
      <c r="I26" s="117"/>
      <c r="J26" s="117"/>
      <c r="K26" s="123">
        <v>0</v>
      </c>
      <c r="L26" s="133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7"/>
      <c r="H27" s="127"/>
      <c r="I27" s="117"/>
      <c r="J27" s="117"/>
      <c r="K27" s="123">
        <v>0</v>
      </c>
      <c r="L27" s="133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7"/>
      <c r="H28" s="127"/>
      <c r="I28" s="117"/>
      <c r="J28" s="117"/>
      <c r="K28" s="123">
        <v>0</v>
      </c>
      <c r="L28" s="133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7"/>
      <c r="H29" s="127"/>
      <c r="I29" s="117"/>
      <c r="J29" s="117"/>
      <c r="K29" s="123">
        <v>0</v>
      </c>
      <c r="L29" s="133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7">
        <v>458013.31</v>
      </c>
      <c r="H30" s="127" t="s">
        <v>59</v>
      </c>
      <c r="I30" s="117">
        <v>348274.82</v>
      </c>
      <c r="J30" s="117">
        <v>109738.49</v>
      </c>
      <c r="K30" s="123">
        <v>458013.31</v>
      </c>
      <c r="L30" s="136" t="s">
        <v>230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7"/>
      <c r="H31" s="127"/>
      <c r="I31" s="117"/>
      <c r="J31" s="117"/>
      <c r="K31" s="123">
        <v>0</v>
      </c>
      <c r="L31" s="133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7"/>
      <c r="H32" s="127"/>
      <c r="I32" s="117"/>
      <c r="J32" s="117"/>
      <c r="K32" s="123">
        <v>0</v>
      </c>
      <c r="L32" s="133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7"/>
      <c r="H33" s="127"/>
      <c r="I33" s="117"/>
      <c r="J33" s="117"/>
      <c r="K33" s="123">
        <v>0</v>
      </c>
      <c r="L33" s="133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7"/>
      <c r="H34" s="127"/>
      <c r="I34" s="117"/>
      <c r="J34" s="117"/>
      <c r="K34" s="123">
        <v>0</v>
      </c>
      <c r="L34" s="133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7"/>
      <c r="H35" s="127"/>
      <c r="I35" s="117"/>
      <c r="J35" s="117"/>
      <c r="K35" s="123">
        <v>0</v>
      </c>
      <c r="L35" s="133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7"/>
      <c r="H36" s="127"/>
      <c r="I36" s="117"/>
      <c r="J36" s="117"/>
      <c r="K36" s="123">
        <v>0</v>
      </c>
      <c r="L36" s="133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7"/>
      <c r="H37" s="127"/>
      <c r="I37" s="117"/>
      <c r="J37" s="117"/>
      <c r="K37" s="123">
        <v>0</v>
      </c>
      <c r="L37" s="133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7"/>
      <c r="H38" s="127"/>
      <c r="I38" s="117"/>
      <c r="J38" s="117"/>
      <c r="K38" s="123">
        <v>0</v>
      </c>
      <c r="L38" s="133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7"/>
      <c r="H39" s="127"/>
      <c r="I39" s="117"/>
      <c r="J39" s="117"/>
      <c r="K39" s="123">
        <v>0</v>
      </c>
      <c r="L39" s="133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7"/>
      <c r="H40" s="127"/>
      <c r="I40" s="117"/>
      <c r="J40" s="117"/>
      <c r="K40" s="123">
        <v>0</v>
      </c>
      <c r="L40" s="133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7"/>
      <c r="H41" s="127"/>
      <c r="I41" s="117"/>
      <c r="J41" s="117"/>
      <c r="K41" s="123">
        <v>0</v>
      </c>
      <c r="L41" s="133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3">
        <v>1805490.4200000002</v>
      </c>
      <c r="H42" s="124"/>
      <c r="I42" s="123">
        <v>515042.68</v>
      </c>
      <c r="J42" s="123">
        <v>1290447.74</v>
      </c>
      <c r="K42" s="123"/>
      <c r="L42" s="131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7">
        <v>589191.76</v>
      </c>
      <c r="H43" s="127" t="s">
        <v>59</v>
      </c>
      <c r="I43" s="117">
        <v>58919.17</v>
      </c>
      <c r="J43" s="117">
        <v>530272.59</v>
      </c>
      <c r="K43" s="123">
        <v>589191.76</v>
      </c>
      <c r="L43" s="136" t="s">
        <v>231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7"/>
      <c r="H44" s="127"/>
      <c r="I44" s="117"/>
      <c r="J44" s="117"/>
      <c r="K44" s="123">
        <v>0</v>
      </c>
      <c r="L44" s="133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7"/>
      <c r="H45" s="127"/>
      <c r="I45" s="117"/>
      <c r="J45" s="117"/>
      <c r="K45" s="123">
        <v>0</v>
      </c>
      <c r="L45" s="133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7"/>
      <c r="H46" s="127"/>
      <c r="I46" s="117"/>
      <c r="J46" s="117"/>
      <c r="K46" s="123">
        <v>0</v>
      </c>
      <c r="L46" s="133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7">
        <v>305428.09000000003</v>
      </c>
      <c r="H47" s="127" t="s">
        <v>15</v>
      </c>
      <c r="I47" s="117">
        <v>305428.09000000003</v>
      </c>
      <c r="J47" s="117"/>
      <c r="K47" s="123">
        <v>305428.09000000003</v>
      </c>
      <c r="L47" s="133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7">
        <v>106012.26999999999</v>
      </c>
      <c r="H48" s="127" t="s">
        <v>59</v>
      </c>
      <c r="I48" s="117">
        <v>95411.04</v>
      </c>
      <c r="J48" s="117">
        <v>10601.23</v>
      </c>
      <c r="K48" s="123">
        <v>106012.26999999999</v>
      </c>
      <c r="L48" s="133" t="s">
        <v>302</v>
      </c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7"/>
      <c r="H49" s="127"/>
      <c r="I49" s="117"/>
      <c r="J49" s="117"/>
      <c r="K49" s="123">
        <v>0</v>
      </c>
      <c r="L49" s="133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7"/>
      <c r="H50" s="127"/>
      <c r="I50" s="117"/>
      <c r="J50" s="117"/>
      <c r="K50" s="123">
        <v>0</v>
      </c>
      <c r="L50" s="133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7"/>
      <c r="H51" s="127"/>
      <c r="I51" s="117"/>
      <c r="J51" s="117"/>
      <c r="K51" s="123">
        <v>0</v>
      </c>
      <c r="L51" s="133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7"/>
      <c r="H52" s="127"/>
      <c r="I52" s="117"/>
      <c r="J52" s="117"/>
      <c r="K52" s="123">
        <v>0</v>
      </c>
      <c r="L52" s="133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7">
        <v>51983.08</v>
      </c>
      <c r="H53" s="127" t="s">
        <v>59</v>
      </c>
      <c r="I53" s="117">
        <v>5198.3100000000004</v>
      </c>
      <c r="J53" s="117">
        <v>46784.77</v>
      </c>
      <c r="K53" s="123">
        <v>51983.079999999994</v>
      </c>
      <c r="L53" s="137" t="s">
        <v>232</v>
      </c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7">
        <v>90982.35</v>
      </c>
      <c r="H54" s="127" t="s">
        <v>24</v>
      </c>
      <c r="I54" s="117"/>
      <c r="J54" s="117">
        <v>90982.35</v>
      </c>
      <c r="K54" s="123">
        <v>90982.35</v>
      </c>
      <c r="L54" s="137" t="s">
        <v>233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7">
        <v>98682.08</v>
      </c>
      <c r="H55" s="127" t="s">
        <v>24</v>
      </c>
      <c r="I55" s="117"/>
      <c r="J55" s="117">
        <v>98682.08</v>
      </c>
      <c r="K55" s="123">
        <v>98682.08</v>
      </c>
      <c r="L55" s="137" t="s">
        <v>233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7">
        <v>63566.71</v>
      </c>
      <c r="H56" s="127" t="s">
        <v>24</v>
      </c>
      <c r="I56" s="117"/>
      <c r="J56" s="117">
        <v>63566.71</v>
      </c>
      <c r="K56" s="123">
        <v>63566.71</v>
      </c>
      <c r="L56" s="137" t="s">
        <v>234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7">
        <v>64761.9</v>
      </c>
      <c r="H57" s="127" t="s">
        <v>59</v>
      </c>
      <c r="I57" s="117">
        <v>6476.19</v>
      </c>
      <c r="J57" s="117">
        <v>58285.71</v>
      </c>
      <c r="K57" s="123">
        <v>64761.9</v>
      </c>
      <c r="L57" s="137" t="s">
        <v>235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7"/>
      <c r="H58" s="127"/>
      <c r="I58" s="117"/>
      <c r="J58" s="117"/>
      <c r="K58" s="123">
        <v>0</v>
      </c>
      <c r="L58" s="137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7">
        <v>31061.61</v>
      </c>
      <c r="H59" s="127" t="s">
        <v>24</v>
      </c>
      <c r="I59" s="117"/>
      <c r="J59" s="117">
        <v>31061.61</v>
      </c>
      <c r="K59" s="123">
        <v>31061.61</v>
      </c>
      <c r="L59" s="137" t="s">
        <v>303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7"/>
      <c r="H60" s="127"/>
      <c r="I60" s="117"/>
      <c r="J60" s="117"/>
      <c r="K60" s="123">
        <v>0</v>
      </c>
      <c r="L60" s="137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7">
        <v>43609.88</v>
      </c>
      <c r="H61" s="127" t="s">
        <v>15</v>
      </c>
      <c r="I61" s="117">
        <v>43609.88</v>
      </c>
      <c r="J61" s="117"/>
      <c r="K61" s="123">
        <v>43609.88</v>
      </c>
      <c r="L61" s="137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7">
        <v>341915.85</v>
      </c>
      <c r="H62" s="127" t="s">
        <v>24</v>
      </c>
      <c r="I62" s="117"/>
      <c r="J62" s="117">
        <v>341915.85</v>
      </c>
      <c r="K62" s="123">
        <v>341915.85</v>
      </c>
      <c r="L62" s="137" t="s">
        <v>304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7">
        <v>18294.84</v>
      </c>
      <c r="H63" s="127" t="s">
        <v>24</v>
      </c>
      <c r="I63" s="117"/>
      <c r="J63" s="117">
        <v>18294.84</v>
      </c>
      <c r="K63" s="123">
        <v>18294.84</v>
      </c>
      <c r="L63" s="137" t="s">
        <v>305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3"/>
      <c r="H64" s="124"/>
      <c r="I64" s="123"/>
      <c r="J64" s="123"/>
      <c r="K64" s="123"/>
      <c r="L64" s="131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3"/>
      <c r="H65" s="124"/>
      <c r="I65" s="123"/>
      <c r="J65" s="123"/>
      <c r="K65" s="123"/>
      <c r="L65" s="131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3">
        <v>0</v>
      </c>
      <c r="H66" s="124"/>
      <c r="I66" s="123">
        <v>0</v>
      </c>
      <c r="J66" s="123">
        <v>0</v>
      </c>
      <c r="K66" s="123"/>
      <c r="L66" s="131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25"/>
      <c r="H67" s="126"/>
      <c r="I67" s="125"/>
      <c r="J67" s="125"/>
      <c r="K67" s="123">
        <v>0</v>
      </c>
      <c r="L67" s="133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25"/>
      <c r="H68" s="126"/>
      <c r="I68" s="125"/>
      <c r="J68" s="125"/>
      <c r="K68" s="123">
        <v>0</v>
      </c>
      <c r="L68" s="133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25"/>
      <c r="H69" s="126"/>
      <c r="I69" s="125"/>
      <c r="J69" s="125"/>
      <c r="K69" s="123">
        <v>0</v>
      </c>
      <c r="L69" s="133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3">
        <v>431254.21000000008</v>
      </c>
      <c r="H70" s="124"/>
      <c r="I70" s="123">
        <v>63496.71</v>
      </c>
      <c r="J70" s="123">
        <v>367757.5</v>
      </c>
      <c r="K70" s="123"/>
      <c r="L70" s="131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7">
        <v>113770.65</v>
      </c>
      <c r="H71" s="127" t="s">
        <v>24</v>
      </c>
      <c r="I71" s="117"/>
      <c r="J71" s="117">
        <v>113770.65</v>
      </c>
      <c r="K71" s="123">
        <v>113770.65</v>
      </c>
      <c r="L71" s="136" t="s">
        <v>236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7">
        <v>317483.56000000006</v>
      </c>
      <c r="H72" s="127" t="s">
        <v>24</v>
      </c>
      <c r="I72" s="117">
        <v>63496.71</v>
      </c>
      <c r="J72" s="117">
        <v>253986.85</v>
      </c>
      <c r="K72" s="123">
        <v>317483.56</v>
      </c>
      <c r="L72" s="136" t="s">
        <v>237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7"/>
      <c r="H73" s="127"/>
      <c r="I73" s="117"/>
      <c r="J73" s="117"/>
      <c r="K73" s="123">
        <v>0</v>
      </c>
      <c r="L73" s="133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3">
        <v>3378248.54</v>
      </c>
      <c r="H76" s="26"/>
      <c r="I76" s="83">
        <v>1557447.71</v>
      </c>
      <c r="J76" s="83">
        <v>1820800.83</v>
      </c>
      <c r="K76" s="13">
        <v>3378248.54</v>
      </c>
      <c r="L76" s="27"/>
    </row>
    <row r="77" spans="1:12" ht="15.75" x14ac:dyDescent="0.25">
      <c r="F77" s="84" t="s">
        <v>200</v>
      </c>
      <c r="G77" s="85">
        <v>3378248.5400000005</v>
      </c>
      <c r="H77" s="14"/>
      <c r="I77" s="86">
        <v>0.46102224024050048</v>
      </c>
      <c r="J77" s="86">
        <v>0.53897775975949958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13">
        <f>'[7]CA2 Detail'!$V$121-'[7]CA2 Detail'!$I$203</f>
        <v>15249328.999999998</v>
      </c>
      <c r="J83" s="88">
        <v>0.10213221250587486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289" priority="119" operator="notEqual">
      <formula>G15</formula>
    </cfRule>
    <cfRule type="cellIs" dxfId="3288" priority="120" operator="equal">
      <formula>G15</formula>
    </cfRule>
  </conditionalFormatting>
  <conditionalFormatting sqref="K16">
    <cfRule type="cellIs" dxfId="3287" priority="117" operator="notEqual">
      <formula>G16</formula>
    </cfRule>
    <cfRule type="cellIs" dxfId="3286" priority="118" operator="equal">
      <formula>G16</formula>
    </cfRule>
  </conditionalFormatting>
  <conditionalFormatting sqref="K17">
    <cfRule type="cellIs" dxfId="3285" priority="115" operator="notEqual">
      <formula>G17</formula>
    </cfRule>
    <cfRule type="cellIs" dxfId="3284" priority="116" operator="equal">
      <formula>G17</formula>
    </cfRule>
  </conditionalFormatting>
  <conditionalFormatting sqref="K18">
    <cfRule type="cellIs" dxfId="3283" priority="113" operator="notEqual">
      <formula>G18</formula>
    </cfRule>
    <cfRule type="cellIs" dxfId="3282" priority="114" operator="equal">
      <formula>G18</formula>
    </cfRule>
  </conditionalFormatting>
  <conditionalFormatting sqref="K19">
    <cfRule type="cellIs" dxfId="3281" priority="111" operator="notEqual">
      <formula>G19</formula>
    </cfRule>
    <cfRule type="cellIs" dxfId="3280" priority="112" operator="equal">
      <formula>G19</formula>
    </cfRule>
  </conditionalFormatting>
  <conditionalFormatting sqref="K20">
    <cfRule type="cellIs" dxfId="3279" priority="109" operator="notEqual">
      <formula>G20</formula>
    </cfRule>
    <cfRule type="cellIs" dxfId="3278" priority="110" operator="equal">
      <formula>G20</formula>
    </cfRule>
  </conditionalFormatting>
  <conditionalFormatting sqref="K21">
    <cfRule type="cellIs" dxfId="3277" priority="107" operator="notEqual">
      <formula>G21</formula>
    </cfRule>
    <cfRule type="cellIs" dxfId="3276" priority="108" operator="equal">
      <formula>G21</formula>
    </cfRule>
  </conditionalFormatting>
  <conditionalFormatting sqref="K22">
    <cfRule type="cellIs" dxfId="3275" priority="105" operator="notEqual">
      <formula>G22</formula>
    </cfRule>
    <cfRule type="cellIs" dxfId="3274" priority="106" operator="equal">
      <formula>G22</formula>
    </cfRule>
  </conditionalFormatting>
  <conditionalFormatting sqref="K23">
    <cfRule type="cellIs" dxfId="3273" priority="103" operator="notEqual">
      <formula>G23</formula>
    </cfRule>
    <cfRule type="cellIs" dxfId="3272" priority="104" operator="equal">
      <formula>G23</formula>
    </cfRule>
  </conditionalFormatting>
  <conditionalFormatting sqref="K24">
    <cfRule type="cellIs" dxfId="3271" priority="101" operator="notEqual">
      <formula>G24</formula>
    </cfRule>
    <cfRule type="cellIs" dxfId="3270" priority="102" operator="equal">
      <formula>G24</formula>
    </cfRule>
  </conditionalFormatting>
  <conditionalFormatting sqref="K26">
    <cfRule type="cellIs" dxfId="3269" priority="99" operator="notEqual">
      <formula>G26</formula>
    </cfRule>
    <cfRule type="cellIs" dxfId="3268" priority="100" operator="equal">
      <formula>G26</formula>
    </cfRule>
  </conditionalFormatting>
  <conditionalFormatting sqref="K27">
    <cfRule type="cellIs" dxfId="3267" priority="97" operator="notEqual">
      <formula>G27</formula>
    </cfRule>
    <cfRule type="cellIs" dxfId="3266" priority="98" operator="equal">
      <formula>G27</formula>
    </cfRule>
  </conditionalFormatting>
  <conditionalFormatting sqref="K28">
    <cfRule type="cellIs" dxfId="3265" priority="95" operator="notEqual">
      <formula>G28</formula>
    </cfRule>
    <cfRule type="cellIs" dxfId="3264" priority="96" operator="equal">
      <formula>G28</formula>
    </cfRule>
  </conditionalFormatting>
  <conditionalFormatting sqref="K29">
    <cfRule type="cellIs" dxfId="3263" priority="93" operator="notEqual">
      <formula>G29</formula>
    </cfRule>
    <cfRule type="cellIs" dxfId="3262" priority="94" operator="equal">
      <formula>G29</formula>
    </cfRule>
  </conditionalFormatting>
  <conditionalFormatting sqref="K30">
    <cfRule type="cellIs" dxfId="3261" priority="91" operator="notEqual">
      <formula>G30</formula>
    </cfRule>
    <cfRule type="cellIs" dxfId="3260" priority="92" operator="equal">
      <formula>G30</formula>
    </cfRule>
  </conditionalFormatting>
  <conditionalFormatting sqref="K31">
    <cfRule type="cellIs" dxfId="3259" priority="89" operator="notEqual">
      <formula>G31</formula>
    </cfRule>
    <cfRule type="cellIs" dxfId="3258" priority="90" operator="equal">
      <formula>G31</formula>
    </cfRule>
  </conditionalFormatting>
  <conditionalFormatting sqref="K32">
    <cfRule type="cellIs" dxfId="3257" priority="87" operator="notEqual">
      <formula>G32</formula>
    </cfRule>
    <cfRule type="cellIs" dxfId="3256" priority="88" operator="equal">
      <formula>G32</formula>
    </cfRule>
  </conditionalFormatting>
  <conditionalFormatting sqref="K33">
    <cfRule type="cellIs" dxfId="3255" priority="85" operator="notEqual">
      <formula>G33</formula>
    </cfRule>
    <cfRule type="cellIs" dxfId="3254" priority="86" operator="equal">
      <formula>G33</formula>
    </cfRule>
  </conditionalFormatting>
  <conditionalFormatting sqref="K34">
    <cfRule type="cellIs" dxfId="3253" priority="83" operator="notEqual">
      <formula>G34</formula>
    </cfRule>
    <cfRule type="cellIs" dxfId="3252" priority="84" operator="equal">
      <formula>G34</formula>
    </cfRule>
  </conditionalFormatting>
  <conditionalFormatting sqref="K35">
    <cfRule type="cellIs" dxfId="3251" priority="81" operator="notEqual">
      <formula>G35</formula>
    </cfRule>
    <cfRule type="cellIs" dxfId="3250" priority="82" operator="equal">
      <formula>G35</formula>
    </cfRule>
  </conditionalFormatting>
  <conditionalFormatting sqref="K36">
    <cfRule type="cellIs" dxfId="3249" priority="79" operator="notEqual">
      <formula>G36</formula>
    </cfRule>
    <cfRule type="cellIs" dxfId="3248" priority="80" operator="equal">
      <formula>G36</formula>
    </cfRule>
  </conditionalFormatting>
  <conditionalFormatting sqref="K37">
    <cfRule type="cellIs" dxfId="3247" priority="77" operator="notEqual">
      <formula>G37</formula>
    </cfRule>
    <cfRule type="cellIs" dxfId="3246" priority="78" operator="equal">
      <formula>G37</formula>
    </cfRule>
  </conditionalFormatting>
  <conditionalFormatting sqref="K38">
    <cfRule type="cellIs" dxfId="3245" priority="75" operator="notEqual">
      <formula>G38</formula>
    </cfRule>
    <cfRule type="cellIs" dxfId="3244" priority="76" operator="equal">
      <formula>G38</formula>
    </cfRule>
  </conditionalFormatting>
  <conditionalFormatting sqref="K39">
    <cfRule type="cellIs" dxfId="3243" priority="73" operator="notEqual">
      <formula>G39</formula>
    </cfRule>
    <cfRule type="cellIs" dxfId="3242" priority="74" operator="equal">
      <formula>G39</formula>
    </cfRule>
  </conditionalFormatting>
  <conditionalFormatting sqref="K40">
    <cfRule type="cellIs" dxfId="3241" priority="71" operator="notEqual">
      <formula>G40</formula>
    </cfRule>
    <cfRule type="cellIs" dxfId="3240" priority="72" operator="equal">
      <formula>G40</formula>
    </cfRule>
  </conditionalFormatting>
  <conditionalFormatting sqref="K41">
    <cfRule type="cellIs" dxfId="3239" priority="69" operator="notEqual">
      <formula>G41</formula>
    </cfRule>
    <cfRule type="cellIs" dxfId="3238" priority="70" operator="equal">
      <formula>G41</formula>
    </cfRule>
  </conditionalFormatting>
  <conditionalFormatting sqref="K43">
    <cfRule type="cellIs" dxfId="3237" priority="67" operator="notEqual">
      <formula>G43</formula>
    </cfRule>
    <cfRule type="cellIs" dxfId="3236" priority="68" operator="equal">
      <formula>G43</formula>
    </cfRule>
  </conditionalFormatting>
  <conditionalFormatting sqref="K44">
    <cfRule type="cellIs" dxfId="3235" priority="65" operator="notEqual">
      <formula>G44</formula>
    </cfRule>
    <cfRule type="cellIs" dxfId="3234" priority="66" operator="equal">
      <formula>G44</formula>
    </cfRule>
  </conditionalFormatting>
  <conditionalFormatting sqref="K45">
    <cfRule type="cellIs" dxfId="3233" priority="63" operator="notEqual">
      <formula>G45</formula>
    </cfRule>
    <cfRule type="cellIs" dxfId="3232" priority="64" operator="equal">
      <formula>G45</formula>
    </cfRule>
  </conditionalFormatting>
  <conditionalFormatting sqref="K46">
    <cfRule type="cellIs" dxfId="3231" priority="61" operator="notEqual">
      <formula>G46</formula>
    </cfRule>
    <cfRule type="cellIs" dxfId="3230" priority="62" operator="equal">
      <formula>G46</formula>
    </cfRule>
  </conditionalFormatting>
  <conditionalFormatting sqref="K47">
    <cfRule type="cellIs" dxfId="3229" priority="59" operator="notEqual">
      <formula>G47</formula>
    </cfRule>
    <cfRule type="cellIs" dxfId="3228" priority="60" operator="equal">
      <formula>G47</formula>
    </cfRule>
  </conditionalFormatting>
  <conditionalFormatting sqref="K48">
    <cfRule type="cellIs" dxfId="3227" priority="57" operator="notEqual">
      <formula>G48</formula>
    </cfRule>
    <cfRule type="cellIs" dxfId="3226" priority="58" operator="equal">
      <formula>G48</formula>
    </cfRule>
  </conditionalFormatting>
  <conditionalFormatting sqref="K49">
    <cfRule type="cellIs" dxfId="3225" priority="55" operator="notEqual">
      <formula>G49</formula>
    </cfRule>
    <cfRule type="cellIs" dxfId="3224" priority="56" operator="equal">
      <formula>G49</formula>
    </cfRule>
  </conditionalFormatting>
  <conditionalFormatting sqref="K50">
    <cfRule type="cellIs" dxfId="3223" priority="53" operator="notEqual">
      <formula>G50</formula>
    </cfRule>
    <cfRule type="cellIs" dxfId="3222" priority="54" operator="equal">
      <formula>G50</formula>
    </cfRule>
  </conditionalFormatting>
  <conditionalFormatting sqref="K51">
    <cfRule type="cellIs" dxfId="3221" priority="51" operator="notEqual">
      <formula>G51</formula>
    </cfRule>
    <cfRule type="cellIs" dxfId="3220" priority="52" operator="equal">
      <formula>G51</formula>
    </cfRule>
  </conditionalFormatting>
  <conditionalFormatting sqref="K52">
    <cfRule type="cellIs" dxfId="3219" priority="49" operator="notEqual">
      <formula>G52</formula>
    </cfRule>
    <cfRule type="cellIs" dxfId="3218" priority="50" operator="equal">
      <formula>G52</formula>
    </cfRule>
  </conditionalFormatting>
  <conditionalFormatting sqref="K53">
    <cfRule type="cellIs" dxfId="3217" priority="47" operator="notEqual">
      <formula>G53</formula>
    </cfRule>
    <cfRule type="cellIs" dxfId="3216" priority="48" operator="equal">
      <formula>G53</formula>
    </cfRule>
  </conditionalFormatting>
  <conditionalFormatting sqref="K54">
    <cfRule type="cellIs" dxfId="3215" priority="45" operator="notEqual">
      <formula>G54</formula>
    </cfRule>
    <cfRule type="cellIs" dxfId="3214" priority="46" operator="equal">
      <formula>G54</formula>
    </cfRule>
  </conditionalFormatting>
  <conditionalFormatting sqref="K55">
    <cfRule type="cellIs" dxfId="3213" priority="43" operator="notEqual">
      <formula>G55</formula>
    </cfRule>
    <cfRule type="cellIs" dxfId="3212" priority="44" operator="equal">
      <formula>G55</formula>
    </cfRule>
  </conditionalFormatting>
  <conditionalFormatting sqref="K56">
    <cfRule type="cellIs" dxfId="3211" priority="41" operator="notEqual">
      <formula>G56</formula>
    </cfRule>
    <cfRule type="cellIs" dxfId="3210" priority="42" operator="equal">
      <formula>G56</formula>
    </cfRule>
  </conditionalFormatting>
  <conditionalFormatting sqref="K57">
    <cfRule type="cellIs" dxfId="3209" priority="39" operator="notEqual">
      <formula>G57</formula>
    </cfRule>
    <cfRule type="cellIs" dxfId="3208" priority="40" operator="equal">
      <formula>G57</formula>
    </cfRule>
  </conditionalFormatting>
  <conditionalFormatting sqref="K58">
    <cfRule type="cellIs" dxfId="3207" priority="37" operator="notEqual">
      <formula>G58</formula>
    </cfRule>
    <cfRule type="cellIs" dxfId="3206" priority="38" operator="equal">
      <formula>G58</formula>
    </cfRule>
  </conditionalFormatting>
  <conditionalFormatting sqref="K59">
    <cfRule type="cellIs" dxfId="3205" priority="35" operator="notEqual">
      <formula>G59</formula>
    </cfRule>
    <cfRule type="cellIs" dxfId="3204" priority="36" operator="equal">
      <formula>G59</formula>
    </cfRule>
  </conditionalFormatting>
  <conditionalFormatting sqref="K60">
    <cfRule type="cellIs" dxfId="3203" priority="33" operator="notEqual">
      <formula>G60</formula>
    </cfRule>
    <cfRule type="cellIs" dxfId="3202" priority="34" operator="equal">
      <formula>G60</formula>
    </cfRule>
  </conditionalFormatting>
  <conditionalFormatting sqref="K61">
    <cfRule type="cellIs" dxfId="3201" priority="31" operator="notEqual">
      <formula>G61</formula>
    </cfRule>
    <cfRule type="cellIs" dxfId="3200" priority="32" operator="equal">
      <formula>G61</formula>
    </cfRule>
  </conditionalFormatting>
  <conditionalFormatting sqref="K62">
    <cfRule type="cellIs" dxfId="3199" priority="29" operator="notEqual">
      <formula>G62</formula>
    </cfRule>
    <cfRule type="cellIs" dxfId="3198" priority="30" operator="equal">
      <formula>G62</formula>
    </cfRule>
  </conditionalFormatting>
  <conditionalFormatting sqref="K63">
    <cfRule type="cellIs" dxfId="3197" priority="27" operator="notEqual">
      <formula>G63</formula>
    </cfRule>
    <cfRule type="cellIs" dxfId="3196" priority="28" operator="equal">
      <formula>G63</formula>
    </cfRule>
  </conditionalFormatting>
  <conditionalFormatting sqref="K67">
    <cfRule type="cellIs" dxfId="3195" priority="25" operator="notEqual">
      <formula>G67</formula>
    </cfRule>
    <cfRule type="cellIs" dxfId="3194" priority="26" operator="equal">
      <formula>G67</formula>
    </cfRule>
  </conditionalFormatting>
  <conditionalFormatting sqref="K68">
    <cfRule type="cellIs" dxfId="3193" priority="23" operator="notEqual">
      <formula>G68</formula>
    </cfRule>
    <cfRule type="cellIs" dxfId="3192" priority="24" operator="equal">
      <formula>G68</formula>
    </cfRule>
  </conditionalFormatting>
  <conditionalFormatting sqref="K69">
    <cfRule type="cellIs" dxfId="3191" priority="21" operator="notEqual">
      <formula>G69</formula>
    </cfRule>
    <cfRule type="cellIs" dxfId="3190" priority="22" operator="equal">
      <formula>G69</formula>
    </cfRule>
  </conditionalFormatting>
  <conditionalFormatting sqref="K71">
    <cfRule type="cellIs" dxfId="3189" priority="19" operator="notEqual">
      <formula>G71</formula>
    </cfRule>
    <cfRule type="cellIs" dxfId="3188" priority="20" operator="equal">
      <formula>G71</formula>
    </cfRule>
  </conditionalFormatting>
  <conditionalFormatting sqref="K72">
    <cfRule type="cellIs" dxfId="3187" priority="17" operator="notEqual">
      <formula>G72</formula>
    </cfRule>
    <cfRule type="cellIs" dxfId="3186" priority="18" operator="equal">
      <formula>G72</formula>
    </cfRule>
  </conditionalFormatting>
  <conditionalFormatting sqref="K73">
    <cfRule type="cellIs" dxfId="3185" priority="15" operator="notEqual">
      <formula>G73</formula>
    </cfRule>
    <cfRule type="cellIs" dxfId="3184" priority="16" operator="equal">
      <formula>G73</formula>
    </cfRule>
  </conditionalFormatting>
  <conditionalFormatting sqref="K76">
    <cfRule type="cellIs" dxfId="3183" priority="13" operator="notEqual">
      <formula>G76</formula>
    </cfRule>
    <cfRule type="cellIs" dxfId="3182" priority="14" operator="equal">
      <formula>G76</formula>
    </cfRule>
  </conditionalFormatting>
  <conditionalFormatting sqref="K9">
    <cfRule type="cellIs" dxfId="3181" priority="131" operator="notEqual">
      <formula>G9</formula>
    </cfRule>
    <cfRule type="cellIs" dxfId="3180" priority="132" operator="equal">
      <formula>G9</formula>
    </cfRule>
  </conditionalFormatting>
  <conditionalFormatting sqref="K10">
    <cfRule type="cellIs" dxfId="3179" priority="129" operator="notEqual">
      <formula>G10</formula>
    </cfRule>
    <cfRule type="cellIs" dxfId="3178" priority="130" operator="equal">
      <formula>G10</formula>
    </cfRule>
  </conditionalFormatting>
  <conditionalFormatting sqref="K11">
    <cfRule type="cellIs" dxfId="3177" priority="127" operator="notEqual">
      <formula>G11</formula>
    </cfRule>
    <cfRule type="cellIs" dxfId="3176" priority="128" operator="equal">
      <formula>G11</formula>
    </cfRule>
  </conditionalFormatting>
  <conditionalFormatting sqref="K12">
    <cfRule type="cellIs" dxfId="3175" priority="125" operator="notEqual">
      <formula>G12</formula>
    </cfRule>
    <cfRule type="cellIs" dxfId="3174" priority="126" operator="equal">
      <formula>G12</formula>
    </cfRule>
  </conditionalFormatting>
  <conditionalFormatting sqref="K13">
    <cfRule type="cellIs" dxfId="3173" priority="123" operator="notEqual">
      <formula>G13</formula>
    </cfRule>
    <cfRule type="cellIs" dxfId="3172" priority="124" operator="equal">
      <formula>G13</formula>
    </cfRule>
  </conditionalFormatting>
  <conditionalFormatting sqref="K14">
    <cfRule type="cellIs" dxfId="3171" priority="121" operator="notEqual">
      <formula>G14</formula>
    </cfRule>
    <cfRule type="cellIs" dxfId="3170" priority="122" operator="equal">
      <formula>G14</formula>
    </cfRule>
  </conditionalFormatting>
  <conditionalFormatting sqref="G76">
    <cfRule type="cellIs" dxfId="3169" priority="11" operator="notEqual">
      <formula>$G$77</formula>
    </cfRule>
    <cfRule type="cellIs" dxfId="3168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D02D8D0-BDCE-4776-972C-9BFB6C83B1E2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894329E-7F39-4F1B-9657-D26F3189E5E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2085F71-BB5F-4CC5-8563-5732762B0DBC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3E5279D-17A1-4B74-8FC4-DBD844383E9D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6E33F2A2-0C37-4603-9EA3-DA08B7E049B4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75D61E0A-47F7-4C74-846A-0031D997E8D2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0CF6CF-318E-4F7C-986A-A6A96D0E0831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D0FCBD6-562E-459B-9F30-812B73731CC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068C306F-21D0-4571-996C-490F5C1CA28B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FA16103-C774-411D-B31D-844E925DD40A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5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2" ht="15.75" x14ac:dyDescent="0.25">
      <c r="A2" s="154" t="s">
        <v>197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2" ht="15.75" x14ac:dyDescent="0.25">
      <c r="A3" s="79" t="s">
        <v>198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 ht="19.5" customHeight="1" x14ac:dyDescent="0.25">
      <c r="A4" s="80" t="s">
        <v>151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290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1"/>
      <c r="H7" s="10"/>
      <c r="I7" s="91"/>
      <c r="J7" s="91"/>
      <c r="K7" s="91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0">
        <v>2434965.9599999995</v>
      </c>
      <c r="H8" s="124"/>
      <c r="I8" s="130">
        <v>1960672.28</v>
      </c>
      <c r="J8" s="130">
        <v>474293.68</v>
      </c>
      <c r="K8" s="130"/>
      <c r="L8" s="131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2">
        <v>0</v>
      </c>
      <c r="H9" s="126"/>
      <c r="I9" s="132"/>
      <c r="J9" s="132"/>
      <c r="K9" s="130">
        <v>0</v>
      </c>
      <c r="L9" s="133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2">
        <v>15823.45</v>
      </c>
      <c r="H10" s="126" t="s">
        <v>15</v>
      </c>
      <c r="I10" s="132">
        <v>15823.45</v>
      </c>
      <c r="J10" s="132"/>
      <c r="K10" s="130">
        <v>15823.45</v>
      </c>
      <c r="L10" s="133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2">
        <v>886850.87</v>
      </c>
      <c r="H11" s="126" t="s">
        <v>15</v>
      </c>
      <c r="I11" s="132">
        <v>886850.87</v>
      </c>
      <c r="J11" s="132"/>
      <c r="K11" s="130">
        <v>886850.87</v>
      </c>
      <c r="L11" s="133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2">
        <v>159104.25</v>
      </c>
      <c r="H12" s="126" t="s">
        <v>15</v>
      </c>
      <c r="I12" s="132">
        <v>159104.25</v>
      </c>
      <c r="J12" s="132"/>
      <c r="K12" s="130">
        <v>159104.25</v>
      </c>
      <c r="L12" s="133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2">
        <v>751857.25</v>
      </c>
      <c r="H13" s="126" t="s">
        <v>15</v>
      </c>
      <c r="I13" s="132">
        <v>751857.25</v>
      </c>
      <c r="J13" s="132"/>
      <c r="K13" s="130">
        <v>751857.25</v>
      </c>
      <c r="L13" s="133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2"/>
      <c r="H14" s="126"/>
      <c r="I14" s="132"/>
      <c r="J14" s="132"/>
      <c r="K14" s="130">
        <v>0</v>
      </c>
      <c r="L14" s="133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2">
        <v>95373.87</v>
      </c>
      <c r="H15" s="126" t="s">
        <v>15</v>
      </c>
      <c r="I15" s="132">
        <v>95373.87</v>
      </c>
      <c r="J15" s="132"/>
      <c r="K15" s="130">
        <v>95373.87</v>
      </c>
      <c r="L15" s="133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2"/>
      <c r="H16" s="126"/>
      <c r="I16" s="132"/>
      <c r="J16" s="132"/>
      <c r="K16" s="130">
        <v>0</v>
      </c>
      <c r="L16" s="133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7">
        <v>191113.46</v>
      </c>
      <c r="H17" s="126" t="s">
        <v>24</v>
      </c>
      <c r="I17" s="132"/>
      <c r="J17" s="132">
        <v>191113.46</v>
      </c>
      <c r="K17" s="130">
        <v>191113.46</v>
      </c>
      <c r="L17" s="136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2">
        <v>282906.65000000002</v>
      </c>
      <c r="H18" s="126" t="s">
        <v>24</v>
      </c>
      <c r="I18" s="132"/>
      <c r="J18" s="132">
        <v>282906.65000000002</v>
      </c>
      <c r="K18" s="130">
        <v>282906.65000000002</v>
      </c>
      <c r="L18" s="133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4"/>
      <c r="H19" s="126"/>
      <c r="I19" s="134"/>
      <c r="J19" s="134"/>
      <c r="K19" s="130">
        <v>0</v>
      </c>
      <c r="L19" s="133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2">
        <v>51662.59</v>
      </c>
      <c r="H20" s="126" t="s">
        <v>15</v>
      </c>
      <c r="I20" s="132">
        <v>51662.59</v>
      </c>
      <c r="J20" s="132"/>
      <c r="K20" s="130">
        <v>51662.59</v>
      </c>
      <c r="L20" s="133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2">
        <v>0</v>
      </c>
      <c r="H21" s="126"/>
      <c r="I21" s="132"/>
      <c r="J21" s="132"/>
      <c r="K21" s="130">
        <v>0</v>
      </c>
      <c r="L21" s="133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2"/>
      <c r="H22" s="126"/>
      <c r="I22" s="132"/>
      <c r="J22" s="132"/>
      <c r="K22" s="130">
        <v>0</v>
      </c>
      <c r="L22" s="133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2"/>
      <c r="H23" s="126"/>
      <c r="I23" s="132"/>
      <c r="J23" s="132"/>
      <c r="K23" s="130">
        <v>0</v>
      </c>
      <c r="L23" s="133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5">
        <v>273.57</v>
      </c>
      <c r="H24" s="126" t="s">
        <v>24</v>
      </c>
      <c r="I24" s="135"/>
      <c r="J24" s="135">
        <v>273.57</v>
      </c>
      <c r="K24" s="130">
        <v>273.57</v>
      </c>
      <c r="L24" s="133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0">
        <v>2166501.1500000004</v>
      </c>
      <c r="H25" s="124"/>
      <c r="I25" s="130">
        <v>1652092.54</v>
      </c>
      <c r="J25" s="130">
        <v>514408.61</v>
      </c>
      <c r="K25" s="130"/>
      <c r="L25" s="131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2"/>
      <c r="H26" s="126"/>
      <c r="I26" s="132"/>
      <c r="J26" s="132"/>
      <c r="K26" s="130">
        <v>0</v>
      </c>
      <c r="L26" s="136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2">
        <v>230058.53</v>
      </c>
      <c r="H27" s="126" t="s">
        <v>15</v>
      </c>
      <c r="I27" s="132">
        <v>230058.53</v>
      </c>
      <c r="J27" s="132"/>
      <c r="K27" s="130">
        <v>230058.53</v>
      </c>
      <c r="L27" s="136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2"/>
      <c r="H28" s="126"/>
      <c r="I28" s="132"/>
      <c r="J28" s="132"/>
      <c r="K28" s="130">
        <v>0</v>
      </c>
      <c r="L28" s="133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2">
        <v>143972.28</v>
      </c>
      <c r="H29" s="126" t="s">
        <v>15</v>
      </c>
      <c r="I29" s="132">
        <v>143972.28</v>
      </c>
      <c r="J29" s="132"/>
      <c r="K29" s="130">
        <v>143972.28</v>
      </c>
      <c r="L29" s="133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2"/>
      <c r="H30" s="126"/>
      <c r="I30" s="132"/>
      <c r="J30" s="132"/>
      <c r="K30" s="130">
        <v>0</v>
      </c>
      <c r="L30" s="133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2">
        <v>395048.11</v>
      </c>
      <c r="H31" s="126" t="s">
        <v>15</v>
      </c>
      <c r="I31" s="132">
        <v>395048.11</v>
      </c>
      <c r="J31" s="132"/>
      <c r="K31" s="130">
        <v>395048.11</v>
      </c>
      <c r="L31" s="133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2">
        <v>447061.12</v>
      </c>
      <c r="H32" s="126" t="s">
        <v>59</v>
      </c>
      <c r="I32" s="132">
        <v>103327.05</v>
      </c>
      <c r="J32" s="132">
        <v>343734.07</v>
      </c>
      <c r="K32" s="130">
        <v>447061.12</v>
      </c>
      <c r="L32" s="136" t="s">
        <v>238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2"/>
      <c r="H33" s="126"/>
      <c r="I33" s="132"/>
      <c r="J33" s="132"/>
      <c r="K33" s="130">
        <v>0</v>
      </c>
      <c r="L33" s="133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2">
        <v>200595.56</v>
      </c>
      <c r="H34" s="126" t="s">
        <v>15</v>
      </c>
      <c r="I34" s="132">
        <v>200595.56</v>
      </c>
      <c r="J34" s="132"/>
      <c r="K34" s="130">
        <v>200595.56</v>
      </c>
      <c r="L34" s="133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2">
        <v>749765.55</v>
      </c>
      <c r="H35" s="126" t="s">
        <v>59</v>
      </c>
      <c r="I35" s="132">
        <v>579091.01</v>
      </c>
      <c r="J35" s="132">
        <v>170674.54</v>
      </c>
      <c r="K35" s="130">
        <v>749765.55</v>
      </c>
      <c r="L35" s="136" t="s">
        <v>388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2"/>
      <c r="H36" s="126"/>
      <c r="I36" s="132"/>
      <c r="J36" s="132"/>
      <c r="K36" s="130">
        <v>0</v>
      </c>
      <c r="L36" s="133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2"/>
      <c r="H37" s="126"/>
      <c r="I37" s="132"/>
      <c r="J37" s="132"/>
      <c r="K37" s="130">
        <v>0</v>
      </c>
      <c r="L37" s="133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2"/>
      <c r="H38" s="126"/>
      <c r="I38" s="132"/>
      <c r="J38" s="132"/>
      <c r="K38" s="130">
        <v>0</v>
      </c>
      <c r="L38" s="133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2"/>
      <c r="H39" s="126"/>
      <c r="I39" s="132"/>
      <c r="J39" s="132"/>
      <c r="K39" s="130">
        <v>0</v>
      </c>
      <c r="L39" s="133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2"/>
      <c r="H40" s="126"/>
      <c r="I40" s="132"/>
      <c r="J40" s="132"/>
      <c r="K40" s="130">
        <v>0</v>
      </c>
      <c r="L40" s="133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2"/>
      <c r="H41" s="126"/>
      <c r="I41" s="132"/>
      <c r="J41" s="132"/>
      <c r="K41" s="130">
        <v>0</v>
      </c>
      <c r="L41" s="133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0">
        <v>7872553.4000000013</v>
      </c>
      <c r="H42" s="124"/>
      <c r="I42" s="130">
        <v>2978576.8700000006</v>
      </c>
      <c r="J42" s="130">
        <v>4893976.53</v>
      </c>
      <c r="K42" s="130"/>
      <c r="L42" s="131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2">
        <v>1453421.69</v>
      </c>
      <c r="H43" s="126" t="s">
        <v>24</v>
      </c>
      <c r="I43" s="132"/>
      <c r="J43" s="132">
        <v>1453421.69</v>
      </c>
      <c r="K43" s="130">
        <v>1453421.69</v>
      </c>
      <c r="L43" s="136" t="s">
        <v>239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7">
        <v>1522487.08</v>
      </c>
      <c r="H44" s="126" t="s">
        <v>24</v>
      </c>
      <c r="I44" s="132"/>
      <c r="J44" s="132">
        <v>1522487.08</v>
      </c>
      <c r="K44" s="130">
        <v>1522487.08</v>
      </c>
      <c r="L44" s="136" t="s">
        <v>239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2">
        <v>842441.55</v>
      </c>
      <c r="H45" s="126" t="s">
        <v>15</v>
      </c>
      <c r="I45" s="132">
        <v>842441.55</v>
      </c>
      <c r="J45" s="132"/>
      <c r="K45" s="130">
        <v>842441.55</v>
      </c>
      <c r="L45" s="133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2">
        <v>782120.88</v>
      </c>
      <c r="H46" s="126" t="s">
        <v>24</v>
      </c>
      <c r="I46" s="132"/>
      <c r="J46" s="132">
        <v>782120.88</v>
      </c>
      <c r="K46" s="130">
        <v>782120.88</v>
      </c>
      <c r="L46" s="136" t="s">
        <v>239</v>
      </c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2">
        <v>792386.73</v>
      </c>
      <c r="H47" s="126" t="s">
        <v>15</v>
      </c>
      <c r="I47" s="132">
        <v>792386.73</v>
      </c>
      <c r="J47" s="132"/>
      <c r="K47" s="130">
        <v>792386.73</v>
      </c>
      <c r="L47" s="136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2"/>
      <c r="H48" s="126"/>
      <c r="I48" s="132"/>
      <c r="J48" s="132"/>
      <c r="K48" s="130">
        <v>0</v>
      </c>
      <c r="L48" s="133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2">
        <v>288474.32</v>
      </c>
      <c r="H49" s="126" t="s">
        <v>15</v>
      </c>
      <c r="I49" s="132">
        <v>288474.32</v>
      </c>
      <c r="J49" s="132"/>
      <c r="K49" s="130">
        <v>288474.32</v>
      </c>
      <c r="L49" s="133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7">
        <v>200101.01</v>
      </c>
      <c r="H50" s="126" t="s">
        <v>15</v>
      </c>
      <c r="I50" s="132">
        <v>200101.01</v>
      </c>
      <c r="J50" s="132"/>
      <c r="K50" s="130">
        <v>200101.01</v>
      </c>
      <c r="L50" s="133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2"/>
      <c r="H51" s="126"/>
      <c r="I51" s="132"/>
      <c r="J51" s="132"/>
      <c r="K51" s="130">
        <v>0</v>
      </c>
      <c r="L51" s="133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2">
        <v>0</v>
      </c>
      <c r="H52" s="126"/>
      <c r="I52" s="132"/>
      <c r="J52" s="132"/>
      <c r="K52" s="130">
        <v>0</v>
      </c>
      <c r="L52" s="133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2">
        <v>102953.29</v>
      </c>
      <c r="H53" s="126" t="s">
        <v>15</v>
      </c>
      <c r="I53" s="132">
        <v>102953.29</v>
      </c>
      <c r="J53" s="132"/>
      <c r="K53" s="130">
        <v>102953.29</v>
      </c>
      <c r="L53" s="133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2">
        <v>373234.52</v>
      </c>
      <c r="H54" s="126" t="s">
        <v>15</v>
      </c>
      <c r="I54" s="132">
        <v>373234.52</v>
      </c>
      <c r="J54" s="132"/>
      <c r="K54" s="130">
        <v>373234.52</v>
      </c>
      <c r="L54" s="133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2"/>
      <c r="H55" s="126"/>
      <c r="I55" s="132"/>
      <c r="J55" s="132"/>
      <c r="K55" s="130">
        <v>0</v>
      </c>
      <c r="L55" s="133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2">
        <v>378985.45</v>
      </c>
      <c r="H56" s="126" t="s">
        <v>15</v>
      </c>
      <c r="I56" s="132">
        <v>378985.45</v>
      </c>
      <c r="J56" s="132"/>
      <c r="K56" s="130">
        <v>378985.45</v>
      </c>
      <c r="L56" s="133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2">
        <v>201125.48</v>
      </c>
      <c r="H57" s="126" t="s">
        <v>24</v>
      </c>
      <c r="I57" s="132"/>
      <c r="J57" s="132">
        <v>201125.48</v>
      </c>
      <c r="K57" s="130">
        <v>201125.48</v>
      </c>
      <c r="L57" s="133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2"/>
      <c r="H58" s="126"/>
      <c r="I58" s="132"/>
      <c r="J58" s="132"/>
      <c r="K58" s="130">
        <v>0</v>
      </c>
      <c r="L58" s="133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2"/>
      <c r="H59" s="126"/>
      <c r="I59" s="132"/>
      <c r="J59" s="132"/>
      <c r="K59" s="130">
        <v>0</v>
      </c>
      <c r="L59" s="136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2"/>
      <c r="H60" s="126"/>
      <c r="I60" s="132"/>
      <c r="J60" s="132"/>
      <c r="K60" s="130">
        <v>0</v>
      </c>
      <c r="L60" s="133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2">
        <v>808751.41</v>
      </c>
      <c r="H61" s="126" t="s">
        <v>24</v>
      </c>
      <c r="I61" s="132"/>
      <c r="J61" s="132">
        <v>808751.41</v>
      </c>
      <c r="K61" s="130">
        <v>808751.41</v>
      </c>
      <c r="L61" s="133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2">
        <v>75281.919999999998</v>
      </c>
      <c r="H62" s="126" t="s">
        <v>24</v>
      </c>
      <c r="I62" s="132"/>
      <c r="J62" s="132">
        <v>75281.919999999998</v>
      </c>
      <c r="K62" s="130">
        <v>75281.919999999998</v>
      </c>
      <c r="L62" s="136" t="s">
        <v>240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2">
        <v>50788.07</v>
      </c>
      <c r="H63" s="126" t="s">
        <v>24</v>
      </c>
      <c r="I63" s="132"/>
      <c r="J63" s="132">
        <v>50788.07</v>
      </c>
      <c r="K63" s="130">
        <v>50788.07</v>
      </c>
      <c r="L63" s="133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0"/>
      <c r="H64" s="124"/>
      <c r="I64" s="130"/>
      <c r="J64" s="130"/>
      <c r="K64" s="130"/>
      <c r="L64" s="131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0"/>
      <c r="H65" s="124"/>
      <c r="I65" s="130"/>
      <c r="J65" s="130"/>
      <c r="K65" s="130"/>
      <c r="L65" s="131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0">
        <v>0</v>
      </c>
      <c r="H66" s="124"/>
      <c r="I66" s="130">
        <v>0</v>
      </c>
      <c r="J66" s="130">
        <v>0</v>
      </c>
      <c r="K66" s="130"/>
      <c r="L66" s="131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2"/>
      <c r="H67" s="126"/>
      <c r="I67" s="132"/>
      <c r="J67" s="132"/>
      <c r="K67" s="130">
        <v>0</v>
      </c>
      <c r="L67" s="133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2"/>
      <c r="H68" s="126"/>
      <c r="I68" s="132"/>
      <c r="J68" s="132"/>
      <c r="K68" s="130">
        <v>0</v>
      </c>
      <c r="L68" s="133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2"/>
      <c r="H69" s="126"/>
      <c r="I69" s="132"/>
      <c r="J69" s="132"/>
      <c r="K69" s="130">
        <v>0</v>
      </c>
      <c r="L69" s="133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0">
        <v>1661897.3</v>
      </c>
      <c r="H70" s="124"/>
      <c r="I70" s="130">
        <v>1024208.77</v>
      </c>
      <c r="J70" s="130">
        <v>637688.53</v>
      </c>
      <c r="K70" s="130"/>
      <c r="L70" s="131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2"/>
      <c r="H71" s="126"/>
      <c r="I71" s="132"/>
      <c r="J71" s="132"/>
      <c r="K71" s="130">
        <v>0</v>
      </c>
      <c r="L71" s="136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2">
        <v>1024208.77</v>
      </c>
      <c r="H72" s="126" t="s">
        <v>15</v>
      </c>
      <c r="I72" s="132">
        <v>1024208.77</v>
      </c>
      <c r="J72" s="132"/>
      <c r="K72" s="130">
        <v>1024208.77</v>
      </c>
      <c r="L72" s="133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2">
        <v>637688.53</v>
      </c>
      <c r="H73" s="126" t="s">
        <v>24</v>
      </c>
      <c r="I73" s="132"/>
      <c r="J73" s="132">
        <v>637688.53</v>
      </c>
      <c r="K73" s="130">
        <v>637688.53</v>
      </c>
      <c r="L73" s="133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1"/>
      <c r="H74" s="10"/>
      <c r="I74" s="91"/>
      <c r="J74" s="91"/>
      <c r="K74" s="91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1"/>
      <c r="H75" s="10"/>
      <c r="I75" s="91"/>
      <c r="J75" s="91"/>
      <c r="K75" s="91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5">
        <v>14135917.810000002</v>
      </c>
      <c r="H76" s="26"/>
      <c r="I76" s="95">
        <v>7615550.4600000009</v>
      </c>
      <c r="J76" s="95">
        <v>6520367.3500000006</v>
      </c>
      <c r="K76" s="91">
        <v>14135917.810000002</v>
      </c>
      <c r="L76" s="27"/>
    </row>
    <row r="77" spans="1:12" ht="15.75" x14ac:dyDescent="0.25">
      <c r="F77" s="84" t="s">
        <v>200</v>
      </c>
      <c r="G77" s="96">
        <v>14135917.810000002</v>
      </c>
      <c r="H77" s="14"/>
      <c r="I77" s="86">
        <v>0.53873760178575913</v>
      </c>
      <c r="J77" s="86">
        <v>0.46126239821424087</v>
      </c>
      <c r="K77" s="29"/>
      <c r="L77" s="30"/>
    </row>
    <row r="79" spans="1:12" ht="15.75" x14ac:dyDescent="0.25">
      <c r="F79" s="87" t="s">
        <v>201</v>
      </c>
    </row>
    <row r="80" spans="1:12" hidden="1" x14ac:dyDescent="0.25">
      <c r="H80" s="1" t="s">
        <v>15</v>
      </c>
    </row>
    <row r="81" spans="3:11" x14ac:dyDescent="0.25">
      <c r="C81" s="1"/>
    </row>
    <row r="82" spans="3:11" x14ac:dyDescent="0.25">
      <c r="C82" s="1"/>
    </row>
    <row r="83" spans="3:11" ht="15.75" x14ac:dyDescent="0.25">
      <c r="C83" s="1"/>
      <c r="H83" s="84" t="s">
        <v>202</v>
      </c>
      <c r="I83" s="91">
        <f>'[9]CA2 Detail'!$V$121-'[9]CA2 Detail'!$I$203</f>
        <v>80448997.703997165</v>
      </c>
      <c r="J83" s="88">
        <v>9.4663086891654549E-2</v>
      </c>
      <c r="K83" s="89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157" priority="119" operator="notEqual">
      <formula>G15</formula>
    </cfRule>
    <cfRule type="cellIs" dxfId="3156" priority="120" operator="equal">
      <formula>G15</formula>
    </cfRule>
  </conditionalFormatting>
  <conditionalFormatting sqref="K16">
    <cfRule type="cellIs" dxfId="3155" priority="117" operator="notEqual">
      <formula>G16</formula>
    </cfRule>
    <cfRule type="cellIs" dxfId="3154" priority="118" operator="equal">
      <formula>G16</formula>
    </cfRule>
  </conditionalFormatting>
  <conditionalFormatting sqref="K17">
    <cfRule type="cellIs" dxfId="3153" priority="115" operator="notEqual">
      <formula>G17</formula>
    </cfRule>
    <cfRule type="cellIs" dxfId="3152" priority="116" operator="equal">
      <formula>G17</formula>
    </cfRule>
  </conditionalFormatting>
  <conditionalFormatting sqref="K18">
    <cfRule type="cellIs" dxfId="3151" priority="113" operator="notEqual">
      <formula>G18</formula>
    </cfRule>
    <cfRule type="cellIs" dxfId="3150" priority="114" operator="equal">
      <formula>G18</formula>
    </cfRule>
  </conditionalFormatting>
  <conditionalFormatting sqref="K19">
    <cfRule type="cellIs" dxfId="3149" priority="111" operator="notEqual">
      <formula>G19</formula>
    </cfRule>
    <cfRule type="cellIs" dxfId="3148" priority="112" operator="equal">
      <formula>G19</formula>
    </cfRule>
  </conditionalFormatting>
  <conditionalFormatting sqref="K20">
    <cfRule type="cellIs" dxfId="3147" priority="109" operator="notEqual">
      <formula>G20</formula>
    </cfRule>
    <cfRule type="cellIs" dxfId="3146" priority="110" operator="equal">
      <formula>G20</formula>
    </cfRule>
  </conditionalFormatting>
  <conditionalFormatting sqref="K21">
    <cfRule type="cellIs" dxfId="3145" priority="107" operator="notEqual">
      <formula>G21</formula>
    </cfRule>
    <cfRule type="cellIs" dxfId="3144" priority="108" operator="equal">
      <formula>G21</formula>
    </cfRule>
  </conditionalFormatting>
  <conditionalFormatting sqref="K22">
    <cfRule type="cellIs" dxfId="3143" priority="105" operator="notEqual">
      <formula>G22</formula>
    </cfRule>
    <cfRule type="cellIs" dxfId="3142" priority="106" operator="equal">
      <formula>G22</formula>
    </cfRule>
  </conditionalFormatting>
  <conditionalFormatting sqref="K23">
    <cfRule type="cellIs" dxfId="3141" priority="103" operator="notEqual">
      <formula>G23</formula>
    </cfRule>
    <cfRule type="cellIs" dxfId="3140" priority="104" operator="equal">
      <formula>G23</formula>
    </cfRule>
  </conditionalFormatting>
  <conditionalFormatting sqref="K24">
    <cfRule type="cellIs" dxfId="3139" priority="101" operator="notEqual">
      <formula>G24</formula>
    </cfRule>
    <cfRule type="cellIs" dxfId="3138" priority="102" operator="equal">
      <formula>G24</formula>
    </cfRule>
  </conditionalFormatting>
  <conditionalFormatting sqref="K26">
    <cfRule type="cellIs" dxfId="3137" priority="99" operator="notEqual">
      <formula>G26</formula>
    </cfRule>
    <cfRule type="cellIs" dxfId="3136" priority="100" operator="equal">
      <formula>G26</formula>
    </cfRule>
  </conditionalFormatting>
  <conditionalFormatting sqref="K27">
    <cfRule type="cellIs" dxfId="3135" priority="97" operator="notEqual">
      <formula>G27</formula>
    </cfRule>
    <cfRule type="cellIs" dxfId="3134" priority="98" operator="equal">
      <formula>G27</formula>
    </cfRule>
  </conditionalFormatting>
  <conditionalFormatting sqref="K28">
    <cfRule type="cellIs" dxfId="3133" priority="95" operator="notEqual">
      <formula>G28</formula>
    </cfRule>
    <cfRule type="cellIs" dxfId="3132" priority="96" operator="equal">
      <formula>G28</formula>
    </cfRule>
  </conditionalFormatting>
  <conditionalFormatting sqref="K29">
    <cfRule type="cellIs" dxfId="3131" priority="93" operator="notEqual">
      <formula>G29</formula>
    </cfRule>
    <cfRule type="cellIs" dxfId="3130" priority="94" operator="equal">
      <formula>G29</formula>
    </cfRule>
  </conditionalFormatting>
  <conditionalFormatting sqref="K30">
    <cfRule type="cellIs" dxfId="3129" priority="91" operator="notEqual">
      <formula>G30</formula>
    </cfRule>
    <cfRule type="cellIs" dxfId="3128" priority="92" operator="equal">
      <formula>G30</formula>
    </cfRule>
  </conditionalFormatting>
  <conditionalFormatting sqref="K31">
    <cfRule type="cellIs" dxfId="3127" priority="89" operator="notEqual">
      <formula>G31</formula>
    </cfRule>
    <cfRule type="cellIs" dxfId="3126" priority="90" operator="equal">
      <formula>G31</formula>
    </cfRule>
  </conditionalFormatting>
  <conditionalFormatting sqref="K32">
    <cfRule type="cellIs" dxfId="3125" priority="87" operator="notEqual">
      <formula>G32</formula>
    </cfRule>
    <cfRule type="cellIs" dxfId="3124" priority="88" operator="equal">
      <formula>G32</formula>
    </cfRule>
  </conditionalFormatting>
  <conditionalFormatting sqref="K33">
    <cfRule type="cellIs" dxfId="3123" priority="85" operator="notEqual">
      <formula>G33</formula>
    </cfRule>
    <cfRule type="cellIs" dxfId="3122" priority="86" operator="equal">
      <formula>G33</formula>
    </cfRule>
  </conditionalFormatting>
  <conditionalFormatting sqref="K34">
    <cfRule type="cellIs" dxfId="3121" priority="83" operator="notEqual">
      <formula>G34</formula>
    </cfRule>
    <cfRule type="cellIs" dxfId="3120" priority="84" operator="equal">
      <formula>G34</formula>
    </cfRule>
  </conditionalFormatting>
  <conditionalFormatting sqref="K35">
    <cfRule type="cellIs" dxfId="3119" priority="81" operator="notEqual">
      <formula>G35</formula>
    </cfRule>
    <cfRule type="cellIs" dxfId="3118" priority="82" operator="equal">
      <formula>G35</formula>
    </cfRule>
  </conditionalFormatting>
  <conditionalFormatting sqref="K36">
    <cfRule type="cellIs" dxfId="3117" priority="79" operator="notEqual">
      <formula>G36</formula>
    </cfRule>
    <cfRule type="cellIs" dxfId="3116" priority="80" operator="equal">
      <formula>G36</formula>
    </cfRule>
  </conditionalFormatting>
  <conditionalFormatting sqref="K37">
    <cfRule type="cellIs" dxfId="3115" priority="77" operator="notEqual">
      <formula>G37</formula>
    </cfRule>
    <cfRule type="cellIs" dxfId="3114" priority="78" operator="equal">
      <formula>G37</formula>
    </cfRule>
  </conditionalFormatting>
  <conditionalFormatting sqref="K38">
    <cfRule type="cellIs" dxfId="3113" priority="75" operator="notEqual">
      <formula>G38</formula>
    </cfRule>
    <cfRule type="cellIs" dxfId="3112" priority="76" operator="equal">
      <formula>G38</formula>
    </cfRule>
  </conditionalFormatting>
  <conditionalFormatting sqref="K39">
    <cfRule type="cellIs" dxfId="3111" priority="73" operator="notEqual">
      <formula>G39</formula>
    </cfRule>
    <cfRule type="cellIs" dxfId="3110" priority="74" operator="equal">
      <formula>G39</formula>
    </cfRule>
  </conditionalFormatting>
  <conditionalFormatting sqref="K40">
    <cfRule type="cellIs" dxfId="3109" priority="71" operator="notEqual">
      <formula>G40</formula>
    </cfRule>
    <cfRule type="cellIs" dxfId="3108" priority="72" operator="equal">
      <formula>G40</formula>
    </cfRule>
  </conditionalFormatting>
  <conditionalFormatting sqref="K41">
    <cfRule type="cellIs" dxfId="3107" priority="69" operator="notEqual">
      <formula>G41</formula>
    </cfRule>
    <cfRule type="cellIs" dxfId="3106" priority="70" operator="equal">
      <formula>G41</formula>
    </cfRule>
  </conditionalFormatting>
  <conditionalFormatting sqref="K43">
    <cfRule type="cellIs" dxfId="3105" priority="67" operator="notEqual">
      <formula>G43</formula>
    </cfRule>
    <cfRule type="cellIs" dxfId="3104" priority="68" operator="equal">
      <formula>G43</formula>
    </cfRule>
  </conditionalFormatting>
  <conditionalFormatting sqref="K44">
    <cfRule type="cellIs" dxfId="3103" priority="65" operator="notEqual">
      <formula>G44</formula>
    </cfRule>
    <cfRule type="cellIs" dxfId="3102" priority="66" operator="equal">
      <formula>G44</formula>
    </cfRule>
  </conditionalFormatting>
  <conditionalFormatting sqref="K45">
    <cfRule type="cellIs" dxfId="3101" priority="63" operator="notEqual">
      <formula>G45</formula>
    </cfRule>
    <cfRule type="cellIs" dxfId="3100" priority="64" operator="equal">
      <formula>G45</formula>
    </cfRule>
  </conditionalFormatting>
  <conditionalFormatting sqref="K46">
    <cfRule type="cellIs" dxfId="3099" priority="61" operator="notEqual">
      <formula>G46</formula>
    </cfRule>
    <cfRule type="cellIs" dxfId="3098" priority="62" operator="equal">
      <formula>G46</formula>
    </cfRule>
  </conditionalFormatting>
  <conditionalFormatting sqref="K47">
    <cfRule type="cellIs" dxfId="3097" priority="59" operator="notEqual">
      <formula>G47</formula>
    </cfRule>
    <cfRule type="cellIs" dxfId="3096" priority="60" operator="equal">
      <formula>G47</formula>
    </cfRule>
  </conditionalFormatting>
  <conditionalFormatting sqref="K48">
    <cfRule type="cellIs" dxfId="3095" priority="57" operator="notEqual">
      <formula>G48</formula>
    </cfRule>
    <cfRule type="cellIs" dxfId="3094" priority="58" operator="equal">
      <formula>G48</formula>
    </cfRule>
  </conditionalFormatting>
  <conditionalFormatting sqref="K49">
    <cfRule type="cellIs" dxfId="3093" priority="55" operator="notEqual">
      <formula>G49</formula>
    </cfRule>
    <cfRule type="cellIs" dxfId="3092" priority="56" operator="equal">
      <formula>G49</formula>
    </cfRule>
  </conditionalFormatting>
  <conditionalFormatting sqref="K50">
    <cfRule type="cellIs" dxfId="3091" priority="53" operator="notEqual">
      <formula>G50</formula>
    </cfRule>
    <cfRule type="cellIs" dxfId="3090" priority="54" operator="equal">
      <formula>G50</formula>
    </cfRule>
  </conditionalFormatting>
  <conditionalFormatting sqref="K51">
    <cfRule type="cellIs" dxfId="3089" priority="51" operator="notEqual">
      <formula>G51</formula>
    </cfRule>
    <cfRule type="cellIs" dxfId="3088" priority="52" operator="equal">
      <formula>G51</formula>
    </cfRule>
  </conditionalFormatting>
  <conditionalFormatting sqref="K52">
    <cfRule type="cellIs" dxfId="3087" priority="49" operator="notEqual">
      <formula>G52</formula>
    </cfRule>
    <cfRule type="cellIs" dxfId="3086" priority="50" operator="equal">
      <formula>G52</formula>
    </cfRule>
  </conditionalFormatting>
  <conditionalFormatting sqref="K53">
    <cfRule type="cellIs" dxfId="3085" priority="47" operator="notEqual">
      <formula>G53</formula>
    </cfRule>
    <cfRule type="cellIs" dxfId="3084" priority="48" operator="equal">
      <formula>G53</formula>
    </cfRule>
  </conditionalFormatting>
  <conditionalFormatting sqref="K54">
    <cfRule type="cellIs" dxfId="3083" priority="45" operator="notEqual">
      <formula>G54</formula>
    </cfRule>
    <cfRule type="cellIs" dxfId="3082" priority="46" operator="equal">
      <formula>G54</formula>
    </cfRule>
  </conditionalFormatting>
  <conditionalFormatting sqref="K55">
    <cfRule type="cellIs" dxfId="3081" priority="43" operator="notEqual">
      <formula>G55</formula>
    </cfRule>
    <cfRule type="cellIs" dxfId="3080" priority="44" operator="equal">
      <formula>G55</formula>
    </cfRule>
  </conditionalFormatting>
  <conditionalFormatting sqref="K56">
    <cfRule type="cellIs" dxfId="3079" priority="41" operator="notEqual">
      <formula>G56</formula>
    </cfRule>
    <cfRule type="cellIs" dxfId="3078" priority="42" operator="equal">
      <formula>G56</formula>
    </cfRule>
  </conditionalFormatting>
  <conditionalFormatting sqref="K57">
    <cfRule type="cellIs" dxfId="3077" priority="39" operator="notEqual">
      <formula>G57</formula>
    </cfRule>
    <cfRule type="cellIs" dxfId="3076" priority="40" operator="equal">
      <formula>G57</formula>
    </cfRule>
  </conditionalFormatting>
  <conditionalFormatting sqref="K58">
    <cfRule type="cellIs" dxfId="3075" priority="37" operator="notEqual">
      <formula>G58</formula>
    </cfRule>
    <cfRule type="cellIs" dxfId="3074" priority="38" operator="equal">
      <formula>G58</formula>
    </cfRule>
  </conditionalFormatting>
  <conditionalFormatting sqref="K59">
    <cfRule type="cellIs" dxfId="3073" priority="35" operator="notEqual">
      <formula>G59</formula>
    </cfRule>
    <cfRule type="cellIs" dxfId="3072" priority="36" operator="equal">
      <formula>G59</formula>
    </cfRule>
  </conditionalFormatting>
  <conditionalFormatting sqref="K60">
    <cfRule type="cellIs" dxfId="3071" priority="33" operator="notEqual">
      <formula>G60</formula>
    </cfRule>
    <cfRule type="cellIs" dxfId="3070" priority="34" operator="equal">
      <formula>G60</formula>
    </cfRule>
  </conditionalFormatting>
  <conditionalFormatting sqref="K61">
    <cfRule type="cellIs" dxfId="3069" priority="31" operator="notEqual">
      <formula>G61</formula>
    </cfRule>
    <cfRule type="cellIs" dxfId="3068" priority="32" operator="equal">
      <formula>G61</formula>
    </cfRule>
  </conditionalFormatting>
  <conditionalFormatting sqref="K62">
    <cfRule type="cellIs" dxfId="3067" priority="29" operator="notEqual">
      <formula>G62</formula>
    </cfRule>
    <cfRule type="cellIs" dxfId="3066" priority="30" operator="equal">
      <formula>G62</formula>
    </cfRule>
  </conditionalFormatting>
  <conditionalFormatting sqref="K63">
    <cfRule type="cellIs" dxfId="3065" priority="27" operator="notEqual">
      <formula>G63</formula>
    </cfRule>
    <cfRule type="cellIs" dxfId="3064" priority="28" operator="equal">
      <formula>G63</formula>
    </cfRule>
  </conditionalFormatting>
  <conditionalFormatting sqref="K67">
    <cfRule type="cellIs" dxfId="3063" priority="25" operator="notEqual">
      <formula>G67</formula>
    </cfRule>
    <cfRule type="cellIs" dxfId="3062" priority="26" operator="equal">
      <formula>G67</formula>
    </cfRule>
  </conditionalFormatting>
  <conditionalFormatting sqref="K68">
    <cfRule type="cellIs" dxfId="3061" priority="23" operator="notEqual">
      <formula>G68</formula>
    </cfRule>
    <cfRule type="cellIs" dxfId="3060" priority="24" operator="equal">
      <formula>G68</formula>
    </cfRule>
  </conditionalFormatting>
  <conditionalFormatting sqref="K69">
    <cfRule type="cellIs" dxfId="3059" priority="21" operator="notEqual">
      <formula>G69</formula>
    </cfRule>
    <cfRule type="cellIs" dxfId="3058" priority="22" operator="equal">
      <formula>G69</formula>
    </cfRule>
  </conditionalFormatting>
  <conditionalFormatting sqref="K71">
    <cfRule type="cellIs" dxfId="3057" priority="19" operator="notEqual">
      <formula>G71</formula>
    </cfRule>
    <cfRule type="cellIs" dxfId="3056" priority="20" operator="equal">
      <formula>G71</formula>
    </cfRule>
  </conditionalFormatting>
  <conditionalFormatting sqref="K72">
    <cfRule type="cellIs" dxfId="3055" priority="17" operator="notEqual">
      <formula>G72</formula>
    </cfRule>
    <cfRule type="cellIs" dxfId="3054" priority="18" operator="equal">
      <formula>G72</formula>
    </cfRule>
  </conditionalFormatting>
  <conditionalFormatting sqref="K73">
    <cfRule type="cellIs" dxfId="3053" priority="15" operator="notEqual">
      <formula>G73</formula>
    </cfRule>
    <cfRule type="cellIs" dxfId="3052" priority="16" operator="equal">
      <formula>G73</formula>
    </cfRule>
  </conditionalFormatting>
  <conditionalFormatting sqref="K76">
    <cfRule type="cellIs" dxfId="3051" priority="13" operator="notEqual">
      <formula>G76</formula>
    </cfRule>
    <cfRule type="cellIs" dxfId="3050" priority="14" operator="equal">
      <formula>G76</formula>
    </cfRule>
  </conditionalFormatting>
  <conditionalFormatting sqref="K9">
    <cfRule type="cellIs" dxfId="3049" priority="131" operator="notEqual">
      <formula>G9</formula>
    </cfRule>
    <cfRule type="cellIs" dxfId="3048" priority="132" operator="equal">
      <formula>G9</formula>
    </cfRule>
  </conditionalFormatting>
  <conditionalFormatting sqref="K10">
    <cfRule type="cellIs" dxfId="3047" priority="129" operator="notEqual">
      <formula>G10</formula>
    </cfRule>
    <cfRule type="cellIs" dxfId="3046" priority="130" operator="equal">
      <formula>G10</formula>
    </cfRule>
  </conditionalFormatting>
  <conditionalFormatting sqref="K11">
    <cfRule type="cellIs" dxfId="3045" priority="127" operator="notEqual">
      <formula>G11</formula>
    </cfRule>
    <cfRule type="cellIs" dxfId="3044" priority="128" operator="equal">
      <formula>G11</formula>
    </cfRule>
  </conditionalFormatting>
  <conditionalFormatting sqref="K12">
    <cfRule type="cellIs" dxfId="3043" priority="125" operator="notEqual">
      <formula>G12</formula>
    </cfRule>
    <cfRule type="cellIs" dxfId="3042" priority="126" operator="equal">
      <formula>G12</formula>
    </cfRule>
  </conditionalFormatting>
  <conditionalFormatting sqref="K13">
    <cfRule type="cellIs" dxfId="3041" priority="123" operator="notEqual">
      <formula>G13</formula>
    </cfRule>
    <cfRule type="cellIs" dxfId="3040" priority="124" operator="equal">
      <formula>G13</formula>
    </cfRule>
  </conditionalFormatting>
  <conditionalFormatting sqref="K14">
    <cfRule type="cellIs" dxfId="3039" priority="121" operator="notEqual">
      <formula>G14</formula>
    </cfRule>
    <cfRule type="cellIs" dxfId="3038" priority="122" operator="equal">
      <formula>G14</formula>
    </cfRule>
  </conditionalFormatting>
  <conditionalFormatting sqref="G76">
    <cfRule type="cellIs" dxfId="3037" priority="11" operator="notEqual">
      <formula>$G$77</formula>
    </cfRule>
    <cfRule type="cellIs" dxfId="303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C24E1224-D515-4A87-A49D-E275BB9F7E81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EB5749B-2765-4EB8-A270-6468A99E5D19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6773989-62C0-44D8-A33E-32313AF5DE8D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D4AAA7D4-B612-48FD-935D-7DDBDC2745E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964F969-157F-4CE6-99BA-F2250E67F656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B5541E0-0DD4-44C3-920A-75F6A30DC268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614E735D-5A15-43B3-9E91-A67552A632D0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ABD8484-8D37-4E53-9FFC-65FF3C896BB7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0202D52-E30E-4BD8-8A1C-35E4620BC76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A60BC78-EA85-4765-85A8-A549FDE77D12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39" baseType="lpstr">
      <vt:lpstr>Summary Analytics</vt:lpstr>
      <vt:lpstr>Comparative Matrices</vt:lpstr>
      <vt:lpstr>Chart Data</vt:lpstr>
      <vt:lpstr>System Summary</vt:lpstr>
      <vt:lpstr>EASTERN</vt:lpstr>
      <vt:lpstr>BROWARD</vt:lpstr>
      <vt:lpstr>CENTRAL</vt:lpstr>
      <vt:lpstr>CHIPOLA</vt:lpstr>
      <vt:lpstr>DAYTONA</vt:lpstr>
      <vt:lpstr>SOUTHWESTERN</vt:lpstr>
      <vt:lpstr>FSC JAX</vt:lpstr>
      <vt:lpstr>FL KEYS</vt:lpstr>
      <vt:lpstr>GULF COAST</vt:lpstr>
      <vt:lpstr>HILLSBOROUGH</vt:lpstr>
      <vt:lpstr>INDIAN RIVER</vt:lpstr>
      <vt:lpstr>GATEWAY</vt:lpstr>
      <vt:lpstr>LAKE SUMTER</vt:lpstr>
      <vt:lpstr>SCF MANATEE</vt:lpstr>
      <vt:lpstr>MIAMI</vt:lpstr>
      <vt:lpstr>NORTH FLORIDA</vt:lpstr>
      <vt:lpstr>NORTHWEST FLORIDA</vt:lpstr>
      <vt:lpstr>PALM BEACH</vt:lpstr>
      <vt:lpstr>PASCO</vt:lpstr>
      <vt:lpstr>PENSACOLA</vt:lpstr>
      <vt:lpstr>POLK</vt:lpstr>
      <vt:lpstr>ST JOHNS</vt:lpstr>
      <vt:lpstr>ST PETE</vt:lpstr>
      <vt:lpstr>SANTA FE</vt:lpstr>
      <vt:lpstr>SEMINOLE</vt:lpstr>
      <vt:lpstr>SOUTH FLORIDA</vt:lpstr>
      <vt:lpstr>TALLAHASSEE</vt:lpstr>
      <vt:lpstr>VALENCIA</vt:lpstr>
      <vt:lpstr>Admin Cost % Excl Transfers</vt:lpstr>
      <vt:lpstr>Admin Cost % and per FTE</vt:lpstr>
      <vt:lpstr>% I. S. Excluded</vt:lpstr>
      <vt:lpstr>'Comparative Matrices'!Print_Area</vt:lpstr>
      <vt:lpstr>PASCO!Print_Area</vt:lpstr>
      <vt:lpstr>'Summary Analytics'!Print_Area</vt:lpstr>
      <vt:lpstr>'System Summary'!Print_Area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Ball, Lance</cp:lastModifiedBy>
  <cp:lastPrinted>2020-03-02T21:19:51Z</cp:lastPrinted>
  <dcterms:created xsi:type="dcterms:W3CDTF">2012-09-26T13:23:55Z</dcterms:created>
  <dcterms:modified xsi:type="dcterms:W3CDTF">2020-04-09T14:47:16Z</dcterms:modified>
</cp:coreProperties>
</file>